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DATA Hermawan\My Activity\Unpak\Mathematics\RPS\OBE2023\Mk MOI\"/>
    </mc:Choice>
  </mc:AlternateContent>
  <bookViews>
    <workbookView xWindow="0" yWindow="0" windowWidth="11496" windowHeight="9324" activeTab="5"/>
  </bookViews>
  <sheets>
    <sheet name="CPL Math" sheetId="4" r:id="rId1"/>
    <sheet name="RPS" sheetId="1" r:id="rId2"/>
    <sheet name="Distribusi Nilai" sheetId="5" r:id="rId3"/>
    <sheet name="Nilai Sikap" sheetId="7" r:id="rId4"/>
    <sheet name="Nilai Activity" sheetId="8" r:id="rId5"/>
    <sheet name="Portofolio" sheetId="6" r:id="rId6"/>
  </sheet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H80" i="6" l="1"/>
  <c r="H79" i="6"/>
  <c r="H78" i="6"/>
  <c r="H77" i="6"/>
  <c r="H76" i="6"/>
  <c r="H75" i="6"/>
  <c r="H74" i="6"/>
  <c r="H73" i="6"/>
  <c r="H72" i="6"/>
  <c r="H71" i="6"/>
  <c r="H70" i="6"/>
  <c r="H69" i="6"/>
  <c r="H68" i="6"/>
  <c r="H67" i="6"/>
  <c r="H66" i="6"/>
  <c r="H65" i="6"/>
  <c r="H64" i="6"/>
  <c r="H63" i="6"/>
  <c r="H62" i="6"/>
  <c r="H61" i="6"/>
  <c r="H60" i="6"/>
  <c r="H59" i="6"/>
  <c r="H58" i="6"/>
  <c r="H57" i="6"/>
  <c r="H56" i="6"/>
  <c r="H55" i="6"/>
  <c r="H54" i="6"/>
  <c r="H53" i="6"/>
  <c r="H52" i="6"/>
  <c r="H51" i="6"/>
  <c r="H47" i="6"/>
  <c r="H44" i="6"/>
  <c r="D19" i="5"/>
  <c r="M23" i="5"/>
  <c r="M22" i="5"/>
  <c r="M21" i="5"/>
  <c r="M20" i="5"/>
  <c r="M19" i="5"/>
  <c r="M18" i="5"/>
  <c r="M17" i="5"/>
  <c r="M16" i="5"/>
  <c r="M15" i="5"/>
  <c r="M14" i="5"/>
  <c r="F19" i="1" l="1"/>
  <c r="F18" i="1"/>
  <c r="F17" i="1"/>
  <c r="F16" i="1"/>
  <c r="D19" i="1"/>
  <c r="D18" i="1"/>
  <c r="D17" i="1"/>
  <c r="D16" i="1"/>
  <c r="C80" i="1"/>
  <c r="C78" i="1"/>
  <c r="C76" i="1"/>
  <c r="C74" i="1"/>
  <c r="C71" i="1"/>
  <c r="C68" i="1"/>
  <c r="C65" i="1"/>
  <c r="C64" i="1"/>
  <c r="C63" i="1"/>
  <c r="C60" i="1"/>
  <c r="H49" i="6" l="1"/>
  <c r="H48" i="6"/>
  <c r="H46" i="6"/>
  <c r="H45" i="6"/>
  <c r="H43" i="6"/>
  <c r="H42" i="6"/>
  <c r="H41" i="6"/>
  <c r="H40" i="6"/>
  <c r="H39" i="6"/>
  <c r="H37" i="6"/>
  <c r="H36" i="6"/>
  <c r="H35" i="6"/>
  <c r="H34" i="6"/>
  <c r="H33" i="6"/>
  <c r="H31" i="6"/>
  <c r="H30" i="6"/>
  <c r="H29" i="6"/>
  <c r="H28" i="6"/>
  <c r="H27" i="6"/>
  <c r="H25" i="6"/>
  <c r="H24" i="6"/>
  <c r="H23" i="6"/>
  <c r="H22" i="6"/>
  <c r="H21" i="6"/>
  <c r="B17" i="8"/>
  <c r="D15" i="8"/>
  <c r="D12" i="8"/>
  <c r="D15" i="6" s="1"/>
  <c r="D11" i="8"/>
  <c r="L12" i="6" s="1"/>
  <c r="B10" i="8"/>
  <c r="K82" i="6" l="1"/>
  <c r="L24" i="5" l="1"/>
  <c r="K24" i="5"/>
  <c r="J24" i="5"/>
  <c r="I24" i="5"/>
  <c r="H24" i="5"/>
  <c r="G24" i="5"/>
  <c r="F24" i="5"/>
  <c r="E24" i="5"/>
  <c r="D23" i="5"/>
  <c r="D22" i="5"/>
  <c r="D21" i="5"/>
  <c r="D20" i="5"/>
  <c r="C18" i="5"/>
  <c r="C17" i="5"/>
  <c r="H38" i="6" s="1"/>
  <c r="C15" i="5"/>
  <c r="H26" i="6" s="1"/>
  <c r="C14" i="5"/>
  <c r="H20" i="6" l="1"/>
  <c r="I20" i="6" s="1"/>
  <c r="M24" i="5"/>
  <c r="L75" i="6"/>
  <c r="M75" i="6" s="1"/>
  <c r="I75" i="6"/>
  <c r="J75" i="6" s="1"/>
  <c r="L69" i="6"/>
  <c r="M69" i="6" s="1"/>
  <c r="I69" i="6"/>
  <c r="J69" i="6" s="1"/>
  <c r="C16" i="5"/>
  <c r="H32" i="6" s="1"/>
  <c r="I32" i="6" s="1"/>
  <c r="J32" i="6" s="1"/>
  <c r="L63" i="6"/>
  <c r="M63" i="6" s="1"/>
  <c r="I63" i="6"/>
  <c r="J63" i="6" s="1"/>
  <c r="L57" i="6"/>
  <c r="M57" i="6" s="1"/>
  <c r="I57" i="6"/>
  <c r="J57" i="6" s="1"/>
  <c r="L20" i="6"/>
  <c r="L26" i="6"/>
  <c r="M26" i="6" s="1"/>
  <c r="I26" i="6"/>
  <c r="J26" i="6" s="1"/>
  <c r="I44" i="6"/>
  <c r="J44" i="6" s="1"/>
  <c r="L44" i="6"/>
  <c r="M44" i="6" s="1"/>
  <c r="I38" i="6"/>
  <c r="J38" i="6" s="1"/>
  <c r="L38" i="6"/>
  <c r="M38" i="6" s="1"/>
  <c r="C24" i="5" l="1"/>
  <c r="L32" i="6"/>
  <c r="M32" i="6" s="1"/>
  <c r="J20" i="6"/>
  <c r="M20" i="6"/>
  <c r="D24" i="5" l="1"/>
  <c r="I51" i="6"/>
  <c r="I82" i="6" s="1"/>
  <c r="L51" i="6" l="1"/>
  <c r="M51" i="6" s="1"/>
  <c r="M82" i="6" s="1"/>
  <c r="J51" i="6"/>
  <c r="J82" i="6" s="1"/>
  <c r="L82" i="6" l="1"/>
  <c r="B83" i="6" s="1"/>
</calcChain>
</file>

<file path=xl/sharedStrings.xml><?xml version="1.0" encoding="utf-8"?>
<sst xmlns="http://schemas.openxmlformats.org/spreadsheetml/2006/main" count="534" uniqueCount="312">
  <si>
    <t>MATA KULIAH (MK)</t>
  </si>
  <si>
    <t>KODE</t>
  </si>
  <si>
    <t>RUMPUN MK</t>
  </si>
  <si>
    <t>BOBOT (SKS)</t>
  </si>
  <si>
    <t>SEMESTER</t>
  </si>
  <si>
    <t>NO &amp; TGL DOKUMEN</t>
  </si>
  <si>
    <t>OTORISASI</t>
  </si>
  <si>
    <t>Pengembang RPS</t>
  </si>
  <si>
    <t>Koordinator RMK</t>
  </si>
  <si>
    <t>Ketua PRODI</t>
  </si>
  <si>
    <t>CPL - PRODI yang dibebankan pada MK</t>
  </si>
  <si>
    <t>CPL 1</t>
  </si>
  <si>
    <t>CPL 2</t>
  </si>
  <si>
    <t>Capaian Pembelajaran Mata Kuliah (CPMK)</t>
  </si>
  <si>
    <t>Capaian Pembelajaran (CP)</t>
  </si>
  <si>
    <t>Kemampuan akhir tiap tahapan belajar (Sub-CMPK)</t>
  </si>
  <si>
    <t>CPMK 1</t>
  </si>
  <si>
    <t>CPMK 2</t>
  </si>
  <si>
    <t>Sub-CPMK 1</t>
  </si>
  <si>
    <t>Sub-CPMK 2</t>
  </si>
  <si>
    <t>Korelasi CPL terhadap Sub-CPMK</t>
  </si>
  <si>
    <t>Sub-CPMK 3</t>
  </si>
  <si>
    <t>Sub-CPMK 4</t>
  </si>
  <si>
    <t>Sub-CPMK 5</t>
  </si>
  <si>
    <t>Sub-CPMK 6</t>
  </si>
  <si>
    <t>Sub-CPMK 7</t>
  </si>
  <si>
    <t>Deskripsi Singkat MK</t>
  </si>
  <si>
    <t xml:space="preserve">Bahan Kajian/Materi </t>
  </si>
  <si>
    <t>Utama :</t>
  </si>
  <si>
    <t>Pendukung :</t>
  </si>
  <si>
    <t>Dosen pengampu</t>
  </si>
  <si>
    <t>Mata kuliah Syarat</t>
  </si>
  <si>
    <t>Kemampuan akhir tiap</t>
  </si>
  <si>
    <t>tahapan belajar</t>
  </si>
  <si>
    <t>(Sub-CPMK)</t>
  </si>
  <si>
    <t>Penilaian</t>
  </si>
  <si>
    <t>Indikator</t>
  </si>
  <si>
    <t>Kriteria &amp; bentuk</t>
  </si>
  <si>
    <t>Luring (offline)</t>
  </si>
  <si>
    <t>Daring (online)</t>
  </si>
  <si>
    <t>Materi Pembelajaran</t>
  </si>
  <si>
    <t>%</t>
  </si>
  <si>
    <t>(1)</t>
  </si>
  <si>
    <t>(2)</t>
  </si>
  <si>
    <t>(3)</t>
  </si>
  <si>
    <t>(4)</t>
  </si>
  <si>
    <t>(5)</t>
  </si>
  <si>
    <t>(6)</t>
  </si>
  <si>
    <t>(8)</t>
  </si>
  <si>
    <t>Evaluasi Tengah Semester / Ujian Tengah Semester</t>
  </si>
  <si>
    <t>Evaluasi Akhir Semester / Ujian Akhir Semester</t>
  </si>
  <si>
    <t>Teori</t>
  </si>
  <si>
    <t>Praktek</t>
  </si>
  <si>
    <t>Kode</t>
  </si>
  <si>
    <t>UNIVERSITAS  PAKUAN</t>
  </si>
  <si>
    <t>FAKULTAS  MATEMATIKA  DAN  ILMU  PENGETAHUAN  ALAM</t>
  </si>
  <si>
    <t>CPMK3</t>
  </si>
  <si>
    <t>CPMK4</t>
  </si>
  <si>
    <t>CPMK5</t>
  </si>
  <si>
    <t>Sub-CPMK 8</t>
  </si>
  <si>
    <t>Sub-CPMK 9</t>
  </si>
  <si>
    <t>Sub-CPMK 10</t>
  </si>
  <si>
    <t>CPL 4</t>
  </si>
  <si>
    <t>Sub-CPMK10</t>
  </si>
  <si>
    <t>ya</t>
  </si>
  <si>
    <t>CPL 7</t>
  </si>
  <si>
    <t xml:space="preserve"> </t>
  </si>
  <si>
    <t>Minggu ke-</t>
  </si>
  <si>
    <t xml:space="preserve"> Bentuk Pembelajaran,
Metode Pembelajaran,
Penugasan mahasiswa,
[ Estimasi waktu ]
</t>
  </si>
  <si>
    <t>Bobot</t>
  </si>
  <si>
    <t>(9)</t>
  </si>
  <si>
    <t>Quiz/Pre Test/Post Test</t>
  </si>
  <si>
    <t>100 menit</t>
  </si>
  <si>
    <t>50 menit</t>
  </si>
  <si>
    <t>150 menit</t>
  </si>
  <si>
    <t>V</t>
  </si>
  <si>
    <t>Pustaka</t>
  </si>
  <si>
    <t>1; 2</t>
  </si>
  <si>
    <t>2 x 50 menit</t>
  </si>
  <si>
    <t>2 x 100 menit</t>
  </si>
  <si>
    <t>Deskripsi</t>
  </si>
  <si>
    <t>CPL 9</t>
  </si>
  <si>
    <t xml:space="preserve">Sub-CPMK </t>
  </si>
  <si>
    <t xml:space="preserve">UTS </t>
  </si>
  <si>
    <t xml:space="preserve">UAS </t>
  </si>
  <si>
    <t xml:space="preserve">Presentasi </t>
  </si>
  <si>
    <t xml:space="preserve">Keaktifan </t>
  </si>
  <si>
    <t xml:space="preserve">Sikap </t>
  </si>
  <si>
    <t>Persentase  Penilaian</t>
  </si>
  <si>
    <t xml:space="preserve">Kinerja </t>
  </si>
  <si>
    <t xml:space="preserve">Laporan </t>
  </si>
  <si>
    <t xml:space="preserve">Sub-CPMK 1 </t>
  </si>
  <si>
    <t xml:space="preserve">- </t>
  </si>
  <si>
    <t xml:space="preserve">Sub-CPMK 2 </t>
  </si>
  <si>
    <t xml:space="preserve">Sub-CPMK 3 </t>
  </si>
  <si>
    <t xml:space="preserve">Sub-CPMK 4 </t>
  </si>
  <si>
    <t xml:space="preserve">Sub-CPMK 5 </t>
  </si>
  <si>
    <t xml:space="preserve">Sub-CPMK 6 </t>
  </si>
  <si>
    <t xml:space="preserve">Sub-CPMK 7 </t>
  </si>
  <si>
    <t xml:space="preserve">Sub-CPMK 8 </t>
  </si>
  <si>
    <t>RANCANGAN DISTRIBUSI PENILAIAN DAN PEMBEBANANNYA</t>
  </si>
  <si>
    <t>Persentase   Penilaian</t>
  </si>
  <si>
    <t>Bogor, 21 Agustus 2023</t>
  </si>
  <si>
    <t>Dr.Ir. Hermawan</t>
  </si>
  <si>
    <t xml:space="preserve">Tugas </t>
  </si>
  <si>
    <t>Minggu</t>
  </si>
  <si>
    <t>CPL</t>
  </si>
  <si>
    <t>CPMK</t>
  </si>
  <si>
    <t>Sub-CPMK</t>
  </si>
  <si>
    <t>Level Taksonomi Bloom</t>
  </si>
  <si>
    <t>Teknik Penilaian dan Bobot (%)</t>
  </si>
  <si>
    <t>Bobot (%) Sub-CPMK</t>
  </si>
  <si>
    <t>Bobot Minimal (70%) Sub-CPMK</t>
  </si>
  <si>
    <t>Nilai Mahasiswa (0-100)</t>
  </si>
  <si>
    <t>∑ (Nilai mahasiswa) x Bobot (%)</t>
  </si>
  <si>
    <t>Ketercapaian CPL (%)</t>
  </si>
  <si>
    <t>Deskripsi evaluasi dan tindak lanjut</t>
  </si>
  <si>
    <t>Teknik Penilaian</t>
  </si>
  <si>
    <t>Bobot (%)</t>
  </si>
  <si>
    <t>C4</t>
  </si>
  <si>
    <t>UTS</t>
  </si>
  <si>
    <t>presentasi</t>
  </si>
  <si>
    <t>keaktifan</t>
  </si>
  <si>
    <t>sikap</t>
  </si>
  <si>
    <t>CPMK 3</t>
  </si>
  <si>
    <t>CPMK 4</t>
  </si>
  <si>
    <t>UAS</t>
  </si>
  <si>
    <t>JUMLAH</t>
  </si>
  <si>
    <t>B</t>
  </si>
  <si>
    <t>Kriteria : Baik</t>
  </si>
  <si>
    <t>Kriteria PAP :</t>
  </si>
  <si>
    <t>Nilai</t>
  </si>
  <si>
    <t>Huruf Mutu</t>
  </si>
  <si>
    <t>Angka Mutu</t>
  </si>
  <si>
    <t>80-100</t>
  </si>
  <si>
    <t>A</t>
  </si>
  <si>
    <t>70-79,9</t>
  </si>
  <si>
    <t>60-69,9</t>
  </si>
  <si>
    <t>C</t>
  </si>
  <si>
    <t>50-59,9</t>
  </si>
  <si>
    <t>D</t>
  </si>
  <si>
    <t>0-49,9</t>
  </si>
  <si>
    <t>E</t>
  </si>
  <si>
    <r>
      <rPr>
        <sz val="12"/>
        <rFont val="Times New Roman"/>
        <family val="1"/>
      </rPr>
      <t>Materi                    :</t>
    </r>
  </si>
  <si>
    <r>
      <rPr>
        <sz val="12"/>
        <rFont val="Times New Roman"/>
        <family val="1"/>
      </rPr>
      <t>Nama Mahasiswa</t>
    </r>
  </si>
  <si>
    <r>
      <rPr>
        <sz val="12"/>
        <rFont val="Times New Roman"/>
        <family val="1"/>
      </rPr>
      <t>Aspek Penilaian Sikap</t>
    </r>
  </si>
  <si>
    <r>
      <rPr>
        <sz val="12"/>
        <rFont val="Times New Roman"/>
        <family val="1"/>
      </rPr>
      <t>Jumlah Skor</t>
    </r>
  </si>
  <si>
    <r>
      <rPr>
        <sz val="12"/>
        <rFont val="Times New Roman"/>
        <family val="1"/>
      </rPr>
      <t>Disiplin</t>
    </r>
  </si>
  <si>
    <r>
      <rPr>
        <sz val="12"/>
        <rFont val="Times New Roman"/>
        <family val="1"/>
      </rPr>
      <t>Tanggung Jawab</t>
    </r>
  </si>
  <si>
    <r>
      <rPr>
        <sz val="12"/>
        <rFont val="Times New Roman"/>
        <family val="1"/>
      </rPr>
      <t>Kerjasama</t>
    </r>
  </si>
  <si>
    <r>
      <rPr>
        <sz val="12"/>
        <rFont val="Times New Roman"/>
        <family val="1"/>
      </rPr>
      <t>Teliti</t>
    </r>
  </si>
  <si>
    <r>
      <rPr>
        <sz val="12"/>
        <rFont val="Times New Roman"/>
        <family val="1"/>
      </rPr>
      <t>Kreatif</t>
    </r>
  </si>
  <si>
    <r>
      <rPr>
        <sz val="12"/>
        <rFont val="Times New Roman"/>
        <family val="1"/>
      </rPr>
      <t>Rasa Ingin Tahu</t>
    </r>
  </si>
  <si>
    <r>
      <rPr>
        <sz val="12"/>
        <rFont val="Times New Roman"/>
        <family val="1"/>
      </rPr>
      <t>Skor Akhir            =</t>
    </r>
  </si>
  <si>
    <r>
      <rPr>
        <b/>
        <sz val="12"/>
        <rFont val="Times New Roman"/>
        <family val="1"/>
      </rPr>
      <t>LEMBAR OBSERVASI KEAKTIFAN MAHASISWA</t>
    </r>
  </si>
  <si>
    <r>
      <rPr>
        <sz val="12"/>
        <rFont val="Times New Roman"/>
        <family val="1"/>
      </rPr>
      <t>Aspek Penilaian Keaktifan</t>
    </r>
  </si>
  <si>
    <r>
      <rPr>
        <sz val="12"/>
        <rFont val="Times New Roman"/>
        <family val="1"/>
      </rPr>
      <t>Aktif bertanya</t>
    </r>
  </si>
  <si>
    <r>
      <rPr>
        <sz val="12"/>
        <rFont val="Times New Roman"/>
        <family val="1"/>
      </rPr>
      <t>Menjawab pertanyaan</t>
    </r>
  </si>
  <si>
    <r>
      <rPr>
        <sz val="12"/>
        <rFont val="Times New Roman"/>
        <family val="1"/>
      </rPr>
      <t>Mengemukakan pendapat</t>
    </r>
  </si>
  <si>
    <r>
      <rPr>
        <sz val="12"/>
        <rFont val="Times New Roman"/>
        <family val="1"/>
      </rPr>
      <t>Melakukan percobaan/ demonstrasi</t>
    </r>
  </si>
  <si>
    <r>
      <rPr>
        <sz val="12"/>
        <rFont val="Times New Roman"/>
        <family val="1"/>
      </rPr>
      <t>Menyimak materi</t>
    </r>
  </si>
  <si>
    <r>
      <rPr>
        <sz val="12"/>
        <rFont val="Times New Roman"/>
        <family val="1"/>
      </rPr>
      <t>Inisiatif dalam diskusi</t>
    </r>
  </si>
  <si>
    <r>
      <rPr>
        <sz val="12"/>
        <rFont val="Times New Roman"/>
        <family val="1"/>
      </rPr>
      <t>Menyajikan data</t>
    </r>
  </si>
  <si>
    <r>
      <rPr>
        <sz val="12"/>
        <rFont val="Times New Roman"/>
        <family val="1"/>
      </rPr>
      <t>Memberika n kesimpulan</t>
    </r>
  </si>
  <si>
    <t xml:space="preserve">Mata Kuliah          </t>
  </si>
  <si>
    <t xml:space="preserve">Kelas/Semester    </t>
  </si>
  <si>
    <t>Pertemuan ke</t>
  </si>
  <si>
    <t>:</t>
  </si>
  <si>
    <t>Skor maksimal      = 30</t>
  </si>
  <si>
    <t>Kolom aspek penilaian sikap diisi dengan skor sesuai kriteria berikut : 5 = sangat baik; 4 = baik; 3 = cukup; 2 = kurang; 1 = Sangat kurang</t>
  </si>
  <si>
    <t>NPM</t>
  </si>
  <si>
    <t>Skor maksimal      = 40</t>
  </si>
  <si>
    <t xml:space="preserve">Kelas/Semester     </t>
  </si>
  <si>
    <t xml:space="preserve">Mata Kuliah           </t>
  </si>
  <si>
    <t>Dosen Pengampu   .</t>
  </si>
  <si>
    <t xml:space="preserve">Dosen Pengampu  </t>
  </si>
  <si>
    <t>: Dr.Ir. Hermawan</t>
  </si>
  <si>
    <t xml:space="preserve">Petunjuk </t>
  </si>
  <si>
    <t>NPM :</t>
  </si>
  <si>
    <t>Tugas</t>
  </si>
  <si>
    <t>C3; C4</t>
  </si>
  <si>
    <t>9, 10</t>
  </si>
  <si>
    <t>CPMK 7</t>
  </si>
  <si>
    <t>C4; C5</t>
  </si>
  <si>
    <t>CPMK 8</t>
  </si>
  <si>
    <t>CPMK 10</t>
  </si>
  <si>
    <t>CPMK 11</t>
  </si>
  <si>
    <r>
      <t xml:space="preserve">Sub-CPMK 1 </t>
    </r>
    <r>
      <rPr>
        <b/>
        <sz val="11"/>
        <color theme="1"/>
        <rFont val="Calibri"/>
      </rPr>
      <t>sudah tercapai</t>
    </r>
    <r>
      <rPr>
        <sz val="11"/>
        <color theme="1"/>
        <rFont val="Calibri"/>
      </rPr>
      <t xml:space="preserve">, persentase ketercapaian Sub-CPMK 1 lebih besar dari bobot minimal (4&gt; 3) </t>
    </r>
  </si>
  <si>
    <r>
      <t xml:space="preserve">Sub-CPMK 2 </t>
    </r>
    <r>
      <rPr>
        <b/>
        <sz val="11"/>
        <color rgb="FFFF0000"/>
        <rFont val="Calibri"/>
      </rPr>
      <t>belum tercapai</t>
    </r>
    <r>
      <rPr>
        <sz val="11"/>
        <color theme="1"/>
        <rFont val="Calibri"/>
      </rPr>
      <t>, persentase ketercapaian Sub-CPMK 2 lebih kecil dari bobot minimal (5 &lt; 6). Perlu diberikan tugas tambahan pada penilaian produk, presentasi dan praktikum</t>
    </r>
  </si>
  <si>
    <r>
      <t xml:space="preserve">Sub-CPMK 3 </t>
    </r>
    <r>
      <rPr>
        <b/>
        <sz val="11"/>
        <color theme="1"/>
        <rFont val="Calibri"/>
      </rPr>
      <t>sudah tercapai</t>
    </r>
    <r>
      <rPr>
        <sz val="11"/>
        <color theme="1"/>
        <rFont val="Calibri"/>
      </rPr>
      <t xml:space="preserve">, persentase ketercapaian Sub-CPMK 3 lebih besar dari bobot minimal (8 &gt; 6) </t>
    </r>
  </si>
  <si>
    <r>
      <t xml:space="preserve">CPL Mata Kuliah </t>
    </r>
    <r>
      <rPr>
        <b/>
        <sz val="11"/>
        <color theme="1"/>
        <rFont val="Calibri"/>
      </rPr>
      <t>sudah tercapai</t>
    </r>
    <r>
      <rPr>
        <sz val="11"/>
        <color theme="1"/>
        <rFont val="Calibri"/>
      </rPr>
      <t xml:space="preserve">, persentase ketercapaian sebesar </t>
    </r>
    <r>
      <rPr>
        <b/>
        <sz val="11"/>
        <color theme="1"/>
        <rFont val="Calibri"/>
      </rPr>
      <t>71,83</t>
    </r>
    <r>
      <rPr>
        <sz val="11"/>
        <color theme="1"/>
        <rFont val="Calibri"/>
      </rPr>
      <t>,  lebih besar dari bobot minimal yang ditetapkan (60).</t>
    </r>
  </si>
  <si>
    <t>RANCANGAN DISTRIBUSI DAN PEMBEBANAN MATA KULIAH</t>
  </si>
  <si>
    <t>CAPAIAN PEMBELAJARAN PROGRAM STUDI</t>
  </si>
  <si>
    <t>LEMBAR  PENILAIAN  SIKAP  MAHASISWA</t>
  </si>
  <si>
    <t>LEMBAR  OBSERVASI  KEAKTIFAN   MAHASISWA</t>
  </si>
  <si>
    <t>Program Studi</t>
  </si>
  <si>
    <t>Semester/Kelas</t>
  </si>
  <si>
    <t xml:space="preserve">Nama Mahasiswa </t>
  </si>
  <si>
    <t>Mata Kuliah</t>
  </si>
  <si>
    <t>SKS</t>
  </si>
  <si>
    <t>Kode Mata Kuliah</t>
  </si>
  <si>
    <t>Dosen Penilai</t>
  </si>
  <si>
    <t>PORTOFOLIO PERKEMBANGAN KEMAMPUAN MATA KULIAH</t>
  </si>
  <si>
    <t>PORTOFOLIO  PERKEMBANGAN KEMAMPUAN MATA KULIAH</t>
  </si>
  <si>
    <t>Uraian</t>
  </si>
  <si>
    <r>
      <t xml:space="preserve">Bertakwa kepada Tuhan Yang Maha Esa, memiliki rasa nasionalisme, </t>
    </r>
    <r>
      <rPr>
        <sz val="11"/>
        <color rgb="FF000000"/>
        <rFont val="Calibri Light"/>
        <family val="2"/>
      </rPr>
      <t>serta menjunjung sikap anti korupsi;</t>
    </r>
    <r>
      <rPr>
        <sz val="11"/>
        <color theme="1"/>
        <rFont val="Calibri Light"/>
        <family val="2"/>
      </rPr>
      <t xml:space="preserve"> taat hukum dalam kehidupan bermasyarakat dan bernegara berdasarkan Pancasila</t>
    </r>
  </si>
  <si>
    <t>Memiliki kepekaan dan kepedulian kepada masyarakat, serta menghargai keanekaragaman dalam bermasyarakat</t>
  </si>
  <si>
    <t>CPL 3</t>
  </si>
  <si>
    <t>Disiplin, bertanggung jawab, dan memiliki jiwa wirausaha yang berlandaskan nilai, norma dan etika</t>
  </si>
  <si>
    <t>Memiliki kemampuan berpikir logis, kritis, sistematis inovatif, mampu berkomunikasi, berkolaborasi,  dan mengevaluasi, serta mengambil keputusan dalam menyelesaikan pekerjaan sesuai bidangnya secara terukur dan mandiri berdasarkan hasil analisis dan data</t>
  </si>
  <si>
    <t>CPL 5</t>
  </si>
  <si>
    <t>Mampu menyusun dan menyampaikan hasil kajian dengan menerapkan IPTEK baik secara lisan maupun tulisan berdasarkan nilai-nilai kejujuran dan norma akademik</t>
  </si>
  <si>
    <t>CPL 6</t>
  </si>
  <si>
    <t>Mampu menggunakan dan mengembangkan konsep matematika, meliputi procedural/ komputasi, eksplorasi, penalaran logis, generalisasi, abstraksi, dan pembuktian secara formal.</t>
  </si>
  <si>
    <t xml:space="preserve">Mampu merumuskan, meyelesaikan, menginterpretasi dan menganalisis suatu permasalahan dunia nyata melalui pendekatan matematika dengan atau tanpa bantuan perangkat lunak secara komprehensif </t>
  </si>
  <si>
    <t>CPL 8</t>
  </si>
  <si>
    <t>Mampu menguasai konsep teoritis matematika dan konsep model matematika secara lengkap dan mendalam</t>
  </si>
  <si>
    <t>Menguasai penerapan prinsip matematika di bidang industri dan matematika keuangan</t>
  </si>
  <si>
    <t>Sikap</t>
  </si>
  <si>
    <t>K.Umum</t>
  </si>
  <si>
    <t>K.Khusus</t>
  </si>
  <si>
    <t>Pengetahuan</t>
  </si>
  <si>
    <t>Quiz/Pre Test/Post Test/Tugas</t>
  </si>
  <si>
    <t>2 x 150 menit</t>
  </si>
  <si>
    <t>13; 14</t>
  </si>
  <si>
    <t>21 Agustus 2023</t>
  </si>
  <si>
    <t>Paper (Case based)</t>
  </si>
  <si>
    <t>: Matematika</t>
  </si>
  <si>
    <t>: 3 (3-0)</t>
  </si>
  <si>
    <t>Dr,Ir, Hermawan</t>
  </si>
  <si>
    <t>Paper (Case)</t>
  </si>
  <si>
    <t>7,8,9</t>
  </si>
  <si>
    <t>13, 14</t>
  </si>
  <si>
    <t>1,7,8,9</t>
  </si>
  <si>
    <t>PROGRAM  STUDI  MATEMATIKA</t>
  </si>
  <si>
    <t xml:space="preserve">                                        RENCANA PEMBELAJARAN SEMESTER</t>
  </si>
  <si>
    <t>Manajemen Operasi Industri</t>
  </si>
  <si>
    <t>Matematika Terapan</t>
  </si>
  <si>
    <t xml:space="preserve"> Dr. Ir. Fitria Virgantari, M.Si.</t>
  </si>
  <si>
    <t xml:space="preserve">  Menjelaskan prinsip dan mampu membuat perencanaan usaha/industri</t>
  </si>
  <si>
    <t xml:space="preserve"> Menjelaskan prinsip dan mampu membuat perencanaan usaha/industri</t>
  </si>
  <si>
    <t xml:space="preserve"> Menjelaskan prinsip dan mampu mengenali pengoperasian usaha/industri yang lebih efisien dan efektif</t>
  </si>
  <si>
    <t xml:space="preserve">  Menjelaskan prinsip dan mampu melaksanakan evaluasi kinerja (produktifitas, kualitas, dan efisiensi) usaha/industri</t>
  </si>
  <si>
    <t xml:space="preserve"> Menjelaskan prinsip dan mampu menggunakan teknik pengambilan keputusan untuk peningkatan usaha/industri</t>
  </si>
  <si>
    <t xml:space="preserve"> Mampu menjelaskan, menyusun peramalan, dan mengevaluasi hasil peramalan dalam sistem manajemen industri </t>
  </si>
  <si>
    <t xml:space="preserve"> Mampu menjelaskan tahapan proses perancangan produk dan jasa industri  </t>
  </si>
  <si>
    <t xml:space="preserve">Mampu menjelaskan tahapan proses perancangan tata letak dan penanganan bahan di industri </t>
  </si>
  <si>
    <t xml:space="preserve">Mampu menjelaskan tahapan proses analisa kinerja industri yang mencakup produktifitas, efektifitas, dan efisiensi </t>
  </si>
  <si>
    <t xml:space="preserve">Mampu menjelaskan dan mendeskripsikan organisasi dan fungsi pengelolaan di industri </t>
  </si>
  <si>
    <t>Mampu menjelaskan, mendeskripsikan dan menerapkan prinsip pengendalian secara optimal di industri</t>
  </si>
  <si>
    <t>Mampu menjelaskan dan menerapkan beberapa prinsip manajemen mutu  di industri</t>
  </si>
  <si>
    <t>Mampu menjelaskan dan menerapkan beberapa prinsip manajemen persediaan dan pergudangan  di industri</t>
  </si>
  <si>
    <t>Mampu menjelaskan dan menerapkan beberapa prinsip manajemen distribusi dan rantai pasok   industri</t>
  </si>
  <si>
    <t>Mampu menjelaskan dan menerapkan beberapa teknik analisa kuantitatif untuk pengambilan keputusan di industri</t>
  </si>
  <si>
    <t xml:space="preserve"> Manajemen Operasi Industri adalah aplikasi ilmu manajemen kuantitatif/operation research  pada operasi industri yang meliputi setiap tahap dalam kegiatan industri mulai dari pengorganisasian, perencanaan, operasi produksi, pengawasan mutu, pengendalian sediaan, distribusi produk, hingga pengambilan keputusan pada tingkat manajemen puncak. Pendekatan yang digunakan dalam pelaksanaan kuliah ini adalah Pendekatan Ilmiah dengan metode Andragogi dan Penilaian secara Komprehensif. </t>
  </si>
  <si>
    <t xml:space="preserve"> 1. Prinsip Dasar Manajemen Operasi Industri
2. Perencanaan Produksi di Industri
3. Perancangan Produk dan Proses dalam Industri
4. Teknik Tata Letak dan Penanganan bahan di Industri
5. Analisa  Produktifitas, Kapasitas, dan Utilisasi pada Operasi Industri
6. Analisa Titik Impas dalam Sistem Produksi Industri
7. Pengorganisasian dalam Industri Manufaktur
8. Teknik Optimasi Sistem Produksi
9. Pengendalian Proses Operasi Industri
10. Pengendalian Mutu Industri
11. Pengendalian Sediaan dan Penggudangan
12. Supply Chain Management
13. Sistem Distribusi dan Persoalan Transportasi
14. Teknik Pengambilan Keputusan dalam manajemen Industri
15. Industri 4.0
 </t>
  </si>
  <si>
    <t xml:space="preserve"> 1. Bahagia, S.N.  2018.  Pengantar Teknik Industri.  ITB Press, Bandung.
2. CRO Forum.  2015.   The Smart Factory – Risk Management Perspectives.  ERI, Amsterdam.
3. Hadiguna, R.A.  2009.  Manajemen Pabrik.  Bhumi Aksara, Jakarta.
4. Hadiguna, R.A. dan H. Setiawan.  2010.  Tata Letak Pabrik.  Andi Offset, Yogyakarta
5. Handoko. T.H.  2008.  Dasar-dasar Manajemen Produksi dan Operasi.  BPFE, Yogyakarta
6. Iman, K. dan M. Dimyati.  2013.  Metoda Kuantitatif untuk Optimasi Keputusan Bisnis.  UPP STIM YKPN, Yogyakarta
7. Kutz, M.  2011.  Handbook of Transportation Engineering . McGraw-Hill Education, London.
8. Marimin.  2005.  Teknik dan Aplikasi Pengambilan Keputusan Kriteria Majemuk.  Grasindo, Jakarta.
9. Nasution, A.H.  2003.  Perencanaan dan Pengendalian Produksi.  Guna Widya, Surabaya
10. Nasution, A.H.  2006.  Manajemen Industri.  Andi Offset, Yogyakarta.
11. Pujawan, I.N.  2005.  Supply Chain Management.  PenerbitGunaWidya, Surabaya.
12. Ristono, A.  2009.  Manajemen Persediaan.  Graha Ilmu, Yogyakarta.
13. Rushton, A., Croucher, P., &amp; Baker, P. 2014. The Handbook Of Logistics And Distribution Management: Understanding The Supply Chain. Kogan Page Publishers. 
14. Siahaya, W. 2013. Manajemen Pengadaan/Procurement Management. Penerbit Alfabeta Bandung. 
15. Sinugan, M.  2005.  Produktivitas: apa dan bagaimana.  Bhumi Aksara, Jakarta.
16. Wignjosoebroto, S.  2009.  Tata Letak Pabrik dan Pemindahan Bahan.  Guna Widya, Surabaya.
</t>
  </si>
  <si>
    <t xml:space="preserve"> 1. Barreto, L., Amaral, A., Pereira, T. 2017. Industry 4.0 implications in logistics: an overview. Procedia Manufacturing, 13:1245–1252. 
2. García, M., Hernández, G., &amp; Hernández, J. 2013. Enterprise logistics, indicators and physical distribution manager. Research in Logistics &amp; Production, 3(1), 5–20. 
3. I-Scoop.  2020. Logistics 4.0 and smart supply chain management in Industry 4.0. https://www.i-scoop.eu/industry-4-0/supply-chain-management-scm-logistics/ diakses 20 April 2020. 
4. Wijaya, S.F. dan H. Alianto.  2012.  Esensi dan Penerapan ERP dalam Bisnis; Dilengkapi Studi Kasus: Aplikasi ERP dengan Menggunakan Metode OOAD. Penerbit Graha Ilmu, Yogyakarta.
</t>
  </si>
  <si>
    <t xml:space="preserve">Dr.Ir. Hermawan </t>
  </si>
  <si>
    <t>1. Matematika Dasar;  2. Riset Operasi (bila ada)</t>
  </si>
  <si>
    <t>Magang Industri</t>
  </si>
  <si>
    <t>(7)</t>
  </si>
  <si>
    <t xml:space="preserve"> Dapat menjelaskan jenis-jenis dan klasifikasi industri serta manajemen pengelolaannya dan menyusun rencana produksi</t>
  </si>
  <si>
    <t>2 X 50 menit</t>
  </si>
  <si>
    <t>Pendahuluan dan kontrak perkuliahan</t>
  </si>
  <si>
    <t>Konsep dasar industri dan sistem pengelolaannya dari masa ke masa</t>
  </si>
  <si>
    <t xml:space="preserve"> Perencanaan Industri, peramalan kuantitatif, dan teknik analisa hasil peramalan</t>
  </si>
  <si>
    <t xml:space="preserve"> Dapat menjelaskan prinsip dasar manajemen perancangan produk dan jasa di industri</t>
  </si>
  <si>
    <t xml:space="preserve"> Dapat menjelaskan prinsip dasar tata letak dan penanganan bahan  di industri</t>
  </si>
  <si>
    <t xml:space="preserve"> Tata letak dan penanganan bahan di Industri </t>
  </si>
  <si>
    <t>5; 6</t>
  </si>
  <si>
    <t xml:space="preserve"> Dapat menjelaskan prinsip dasar analisa kinerja operasional industri</t>
  </si>
  <si>
    <t>12 minggu (minimal)</t>
  </si>
  <si>
    <t xml:space="preserve"> Analisa produktifitas, kapasitas, dan utilisasi pada operasi industri</t>
  </si>
  <si>
    <t>Menyelesaikan studi kasus analisa dan pelaporan kinerja di industri</t>
  </si>
  <si>
    <t xml:space="preserve"> Analisa Titik impas dalam sistem  operasi industri</t>
  </si>
  <si>
    <t>7</t>
  </si>
  <si>
    <t xml:space="preserve"> Dapat menjelaskan penataan organisasi di industri manufaktur</t>
  </si>
  <si>
    <t xml:space="preserve"> Pengorganisasian dalam industri manufaktur</t>
  </si>
  <si>
    <t>9; 10</t>
  </si>
  <si>
    <t xml:space="preserve"> Dapat menjelaskan prinsip umum pengendalian operasi industri, menghitung keseimbangan lini produksi</t>
  </si>
  <si>
    <t xml:space="preserve"> 2 x 50 menit</t>
  </si>
  <si>
    <t xml:space="preserve"> Teknik Optimasi dalam  Sistem Produksi</t>
  </si>
  <si>
    <t xml:space="preserve"> Pengendalian Proses operasi industri</t>
  </si>
  <si>
    <t xml:space="preserve"> Dapat menjelaskan prinsip umum pengendalian mutu  di industri, minimal dengan 7 Basic Tools</t>
  </si>
  <si>
    <t xml:space="preserve"> Pengendalian mutu di Industri</t>
  </si>
  <si>
    <t>Menyelesaikan studi kasus pengolahan data mutu produksi</t>
  </si>
  <si>
    <t xml:space="preserve"> Dapat menjelaskan prinsip umum pengendalian persediaan dan pergudangan Industri</t>
  </si>
  <si>
    <t xml:space="preserve"> 50 menit</t>
  </si>
  <si>
    <t>Menyelesaikan studi kasus pengendalian persediaan di industri</t>
  </si>
  <si>
    <t>Sistem Distribusi dan Persoalan Transportasi</t>
  </si>
  <si>
    <t xml:space="preserve"> Dapat menjelaskan prinsip umum dan mempraktekkan pengambilan keputusan secara kuantitatif  di industri</t>
  </si>
  <si>
    <t xml:space="preserve"> Teknik Pengambilan Keputusan dalam Manajemen Industri</t>
  </si>
  <si>
    <t xml:space="preserve"> Industri 4.0</t>
  </si>
  <si>
    <t>PROGRAM  STUDI  ILMU  MATEMATIKA</t>
  </si>
  <si>
    <t>Presentasi Proyek Magang/Case based  di Industri</t>
  </si>
  <si>
    <t>Presentasi Proyek Magang/Case Based  di Industri</t>
  </si>
  <si>
    <t>Bpgpr, 22 Agustus 2023</t>
  </si>
  <si>
    <t>Presentasi Proyek Magang/Case Based di Industri</t>
  </si>
  <si>
    <t>Mata Kuliah  : Manajemen Operasi Industri</t>
  </si>
  <si>
    <t>: Manajemen Operasi Industri</t>
  </si>
  <si>
    <t>: V</t>
  </si>
  <si>
    <t>PROGRAM  STUDI  ILMU MATEMATIKA</t>
  </si>
  <si>
    <t>PROGRAM STUDI MATEMATIKA</t>
  </si>
  <si>
    <t>C1; C2; C2</t>
  </si>
  <si>
    <t>1,9</t>
  </si>
  <si>
    <t>C2; C3</t>
  </si>
  <si>
    <t>1, 2</t>
  </si>
  <si>
    <t>8,9</t>
  </si>
  <si>
    <t>5,6</t>
  </si>
  <si>
    <t>CPMK 6</t>
  </si>
  <si>
    <t>C3:C4:C5</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</si>
</sst>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33">
    <font>
      <sz val="11"/>
      <color theme="1"/>
      <name val="Calibri"/>
      <family val="2"/>
      <scheme val="minor"/>
    </font>
    <font>
      <b/>
      <sz val="11"/>
      <color theme="1"/>
      <name val="Calibri"/>
      <family val="2"/>
      <scheme val="minor"/>
    </font>
    <font>
      <sz val="11"/>
      <color theme="1"/>
      <name val="Cambria"/>
      <family val="1"/>
    </font>
    <font>
      <b/>
      <sz val="11"/>
      <color theme="1"/>
      <name val="Cambria"/>
      <family val="1"/>
    </font>
    <font>
      <b/>
      <sz val="12"/>
      <color theme="1"/>
      <name val="Cambria"/>
      <family val="1"/>
    </font>
    <font>
      <b/>
      <sz val="14"/>
      <color theme="1"/>
      <name val="Cambria"/>
      <family val="1"/>
    </font>
    <font>
      <sz val="8"/>
      <name val="Calibri"/>
      <family val="2"/>
      <scheme val="minor"/>
    </font>
    <font>
      <b/>
      <sz val="10"/>
      <color theme="1"/>
      <name val="Cambria"/>
      <family val="1"/>
    </font>
    <font>
      <sz val="14"/>
      <color theme="0"/>
      <name val="Calibri"/>
      <family val="2"/>
      <scheme val="minor"/>
    </font>
    <font>
      <b/>
      <sz val="12"/>
      <color rgb="FF000000"/>
      <name val="Times New Roman"/>
      <family val="1"/>
    </font>
    <font>
      <sz val="12"/>
      <color rgb="FF000000"/>
      <name val="Times New Roman"/>
      <family val="1"/>
    </font>
    <font>
      <sz val="18"/>
      <color theme="1"/>
      <name val="Arial"/>
      <family val="2"/>
    </font>
    <font>
      <sz val="18"/>
      <color theme="1"/>
      <name val="Calibri"/>
      <family val="2"/>
      <scheme val="minor"/>
    </font>
    <font>
      <sz val="12"/>
      <color theme="1"/>
      <name val="Times New Roman"/>
      <family val="1"/>
    </font>
    <font>
      <b/>
      <sz val="11"/>
      <color theme="1"/>
      <name val="Calibri"/>
    </font>
    <font>
      <sz val="11"/>
      <color theme="1"/>
      <name val="Calibri"/>
    </font>
    <font>
      <sz val="11"/>
      <name val="Calibri"/>
    </font>
    <font>
      <b/>
      <sz val="11"/>
      <color rgb="FFFF0000"/>
      <name val="Calibri"/>
    </font>
    <font>
      <sz val="11"/>
      <color rgb="FFFF0000"/>
      <name val="Calibri"/>
    </font>
    <font>
      <sz val="11"/>
      <color theme="1"/>
      <name val="Calibri"/>
      <scheme val="minor"/>
    </font>
    <font>
      <sz val="26"/>
      <color theme="1"/>
      <name val="Calibri"/>
      <family val="2"/>
      <scheme val="minor"/>
    </font>
    <font>
      <b/>
      <sz val="12"/>
      <name val="Times New Roman"/>
    </font>
    <font>
      <b/>
      <sz val="12"/>
      <name val="Times New Roman"/>
      <family val="1"/>
    </font>
    <font>
      <sz val="12"/>
      <name val="Times New Roman"/>
    </font>
    <font>
      <sz val="12"/>
      <name val="Times New Roman"/>
      <family val="1"/>
    </font>
    <font>
      <b/>
      <sz val="14"/>
      <color theme="1"/>
      <name val="Calibri"/>
      <family val="2"/>
      <scheme val="minor"/>
    </font>
    <font>
      <b/>
      <sz val="11"/>
      <color theme="1"/>
      <name val="Calibri"/>
      <family val="2"/>
    </font>
    <font>
      <sz val="11"/>
      <color theme="1"/>
      <name val="Calibri"/>
      <family val="2"/>
    </font>
    <font>
      <sz val="11"/>
      <name val="Calibri"/>
      <family val="2"/>
    </font>
    <font>
      <b/>
      <sz val="18"/>
      <color theme="1"/>
      <name val="Cambria"/>
      <family val="1"/>
    </font>
    <font>
      <b/>
      <sz val="11"/>
      <color theme="1"/>
      <name val="Calibri Light"/>
      <family val="2"/>
    </font>
    <font>
      <sz val="11"/>
      <color theme="1"/>
      <name val="Calibri Light"/>
      <family val="2"/>
    </font>
    <font>
      <sz val="11"/>
      <color rgb="FF000000"/>
      <name val="Calibri Light"/>
      <family val="2"/>
    </font>
  </fonts>
  <fills count="16">
    <fill>
      <patternFill patternType="none"/>
    </fill>
    <fill>
      <patternFill patternType="gray125"/>
    </fill>
    <fill>
      <patternFill patternType="solid">
        <fgColor theme="4" tint="0.39997558519241921"/>
        <bgColor indexed="64"/>
      </patternFill>
    </fill>
    <fill>
      <patternFill patternType="solid">
        <fgColor theme="0" tint="-0.14999847407452621"/>
        <bgColor indexed="64"/>
      </patternFill>
    </fill>
    <fill>
      <patternFill patternType="solid">
        <fgColor rgb="FFFFFF00"/>
        <bgColor indexed="64"/>
      </patternFill>
    </fill>
    <fill>
      <patternFill patternType="solid">
        <fgColor rgb="FF92D050"/>
        <bgColor indexed="64"/>
      </patternFill>
    </fill>
    <fill>
      <patternFill patternType="solid">
        <fgColor theme="0"/>
        <bgColor indexed="64"/>
      </patternFill>
    </fill>
    <fill>
      <patternFill patternType="solid">
        <fgColor theme="8" tint="0.59996337778862885"/>
        <bgColor indexed="64"/>
      </patternFill>
    </fill>
    <fill>
      <patternFill patternType="solid">
        <fgColor theme="5" tint="0.59996337778862885"/>
        <bgColor indexed="64"/>
      </patternFill>
    </fill>
    <fill>
      <patternFill patternType="solid">
        <fgColor rgb="FFFFC000"/>
        <bgColor indexed="64"/>
      </patternFill>
    </fill>
    <fill>
      <patternFill patternType="solid">
        <fgColor rgb="FFFFFF00"/>
        <bgColor rgb="FFFFFF00"/>
      </patternFill>
    </fill>
    <fill>
      <patternFill patternType="solid">
        <fgColor theme="0"/>
        <bgColor theme="0"/>
      </patternFill>
    </fill>
    <fill>
      <patternFill patternType="solid">
        <fgColor theme="8" tint="0.79998168889431442"/>
        <bgColor indexed="64"/>
      </patternFill>
    </fill>
    <fill>
      <patternFill patternType="solid">
        <fgColor rgb="FF9CC2E5"/>
        <bgColor indexed="64"/>
      </patternFill>
    </fill>
    <fill>
      <patternFill patternType="solid">
        <fgColor rgb="FFF4B083"/>
        <bgColor indexed="64"/>
      </patternFill>
    </fill>
    <fill>
      <patternFill patternType="solid">
        <fgColor theme="8" tint="0.3999450666829432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right style="medium">
        <color rgb="FF000000"/>
      </right>
      <top style="medium">
        <color rgb="FF000000"/>
      </top>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diagonal/>
    </border>
    <border>
      <left/>
      <right style="medium">
        <color rgb="FF000000"/>
      </right>
      <top/>
      <bottom/>
      <diagonal/>
    </border>
    <border>
      <left style="medium">
        <color rgb="FF000000"/>
      </left>
      <right/>
      <top style="medium">
        <color rgb="FF000000"/>
      </top>
      <bottom style="medium">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s>
  <cellStyleXfs count="1">
    <xf numFmtId="0" fontId="0" fillId="0" borderId="0"/>
  </cellStyleXfs>
  <cellXfs count="366">
    <xf numFmtId="0" fontId="0" fillId="0" borderId="0" xfId="0"/>
    <xf numFmtId="0" fontId="0" fillId="2" borderId="2" xfId="0" applyFill="1" applyBorder="1"/>
    <xf numFmtId="0" fontId="0" fillId="2" borderId="3" xfId="0" applyFill="1" applyBorder="1"/>
    <xf numFmtId="0" fontId="0" fillId="2" borderId="4" xfId="0" applyFill="1" applyBorder="1"/>
    <xf numFmtId="0" fontId="0" fillId="2" borderId="0" xfId="0" applyFill="1" applyBorder="1"/>
    <xf numFmtId="0" fontId="1" fillId="0" borderId="1" xfId="0" applyFont="1" applyBorder="1"/>
    <xf numFmtId="0" fontId="2" fillId="0" borderId="2" xfId="0" applyFont="1" applyBorder="1"/>
    <xf numFmtId="0" fontId="2" fillId="0" borderId="8" xfId="0" applyFont="1" applyBorder="1"/>
    <xf numFmtId="0" fontId="2" fillId="0" borderId="3" xfId="0" applyFont="1" applyBorder="1"/>
    <xf numFmtId="0" fontId="2" fillId="0" borderId="6" xfId="0" applyFont="1" applyBorder="1"/>
    <xf numFmtId="0" fontId="2" fillId="0" borderId="9" xfId="0" applyFont="1" applyBorder="1"/>
    <xf numFmtId="0" fontId="2" fillId="0" borderId="7" xfId="0" applyFont="1" applyBorder="1"/>
    <xf numFmtId="0" fontId="2" fillId="0" borderId="10" xfId="0" applyFont="1" applyBorder="1"/>
    <xf numFmtId="0" fontId="2" fillId="0" borderId="11" xfId="0" applyFont="1" applyBorder="1"/>
    <xf numFmtId="0" fontId="2" fillId="0" borderId="12" xfId="0" applyFont="1" applyBorder="1"/>
    <xf numFmtId="0" fontId="2" fillId="0" borderId="0" xfId="0" applyFont="1"/>
    <xf numFmtId="0" fontId="2" fillId="0" borderId="0" xfId="0" applyFont="1" applyBorder="1"/>
    <xf numFmtId="0" fontId="2" fillId="3" borderId="0" xfId="0" applyFont="1" applyFill="1" applyBorder="1" applyAlignment="1">
      <alignment vertical="center"/>
    </xf>
    <xf numFmtId="0" fontId="0" fillId="3" borderId="2" xfId="0" applyFill="1" applyBorder="1" applyAlignment="1"/>
    <xf numFmtId="0" fontId="2" fillId="3" borderId="4" xfId="0" applyFont="1" applyFill="1" applyBorder="1" applyAlignment="1">
      <alignment vertical="center"/>
    </xf>
    <xf numFmtId="0" fontId="0" fillId="3" borderId="5" xfId="0" applyFill="1" applyBorder="1"/>
    <xf numFmtId="0" fontId="2" fillId="5" borderId="1" xfId="0" applyFont="1" applyFill="1" applyBorder="1" applyAlignment="1">
      <alignment horizontal="center"/>
    </xf>
    <xf numFmtId="0" fontId="2" fillId="5" borderId="13" xfId="0" applyFont="1" applyFill="1" applyBorder="1" applyAlignment="1">
      <alignment horizontal="center"/>
    </xf>
    <xf numFmtId="0" fontId="7" fillId="3" borderId="11" xfId="0" applyFont="1" applyFill="1" applyBorder="1" applyAlignment="1">
      <alignment horizontal="center" vertical="center"/>
    </xf>
    <xf numFmtId="0" fontId="7" fillId="3"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1" fillId="0" borderId="1" xfId="0" applyFont="1" applyBorder="1" applyAlignment="1">
      <alignment horizontal="center"/>
    </xf>
    <xf numFmtId="0" fontId="2" fillId="0" borderId="1" xfId="0" applyFont="1" applyBorder="1" applyAlignment="1">
      <alignment horizontal="left" vertical="center" wrapText="1"/>
    </xf>
    <xf numFmtId="0" fontId="2" fillId="0" borderId="1" xfId="0" applyFont="1" applyBorder="1" applyAlignment="1">
      <alignment vertical="center" wrapText="1"/>
    </xf>
    <xf numFmtId="0" fontId="2" fillId="6" borderId="1" xfId="0" applyFont="1" applyFill="1" applyBorder="1" applyAlignment="1">
      <alignment horizontal="center"/>
    </xf>
    <xf numFmtId="0" fontId="5" fillId="2" borderId="4" xfId="0" applyFont="1" applyFill="1" applyBorder="1" applyAlignment="1">
      <alignment vertical="center"/>
    </xf>
    <xf numFmtId="0" fontId="5" fillId="2" borderId="0" xfId="0" applyFont="1" applyFill="1" applyBorder="1" applyAlignment="1">
      <alignment vertical="center"/>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0" fontId="5" fillId="2" borderId="4" xfId="0" applyFont="1" applyFill="1" applyBorder="1" applyAlignment="1">
      <alignment horizontal="center" vertical="center"/>
    </xf>
    <xf numFmtId="0" fontId="2" fillId="3" borderId="1" xfId="0" quotePrefix="1" applyFont="1" applyFill="1" applyBorder="1" applyAlignment="1">
      <alignment horizontal="center"/>
    </xf>
    <xf numFmtId="0" fontId="2" fillId="0" borderId="1" xfId="0" applyFont="1" applyBorder="1" applyAlignment="1">
      <alignment horizontal="center" vertical="center"/>
    </xf>
    <xf numFmtId="0" fontId="8" fillId="2" borderId="0" xfId="0" applyFont="1" applyFill="1" applyAlignment="1">
      <alignment horizontal="center"/>
    </xf>
    <xf numFmtId="9" fontId="0" fillId="0" borderId="0" xfId="0" applyNumberFormat="1"/>
    <xf numFmtId="0" fontId="9" fillId="8" borderId="0" xfId="0" applyFont="1" applyFill="1" applyAlignment="1">
      <alignment horizontal="center" vertical="center" wrapText="1"/>
    </xf>
    <xf numFmtId="0" fontId="9" fillId="0" borderId="1" xfId="0" applyFont="1" applyBorder="1" applyAlignment="1">
      <alignment vertical="center" wrapText="1"/>
    </xf>
    <xf numFmtId="164" fontId="10" fillId="0" borderId="1" xfId="0" applyNumberFormat="1" applyFont="1" applyBorder="1" applyAlignment="1">
      <alignment horizontal="center" vertical="center" wrapText="1"/>
    </xf>
    <xf numFmtId="9" fontId="10" fillId="0" borderId="1" xfId="0" applyNumberFormat="1" applyFont="1" applyBorder="1" applyAlignment="1">
      <alignment horizontal="center" vertical="center" wrapText="1"/>
    </xf>
    <xf numFmtId="10" fontId="13" fillId="0" borderId="1" xfId="0" applyNumberFormat="1" applyFont="1" applyBorder="1" applyAlignment="1">
      <alignment horizontal="center" vertical="center"/>
    </xf>
    <xf numFmtId="0" fontId="10" fillId="0" borderId="1" xfId="0" applyFont="1" applyBorder="1" applyAlignment="1">
      <alignment horizontal="center" vertical="center" wrapText="1"/>
    </xf>
    <xf numFmtId="164" fontId="13" fillId="0" borderId="1" xfId="0" applyNumberFormat="1" applyFont="1" applyBorder="1" applyAlignment="1">
      <alignment horizontal="center" vertical="center"/>
    </xf>
    <xf numFmtId="0" fontId="15" fillId="0" borderId="0" xfId="0" applyFont="1" applyAlignment="1">
      <alignment horizontal="center"/>
    </xf>
    <xf numFmtId="0" fontId="0" fillId="0" borderId="0" xfId="0" applyFont="1" applyAlignment="1"/>
    <xf numFmtId="0" fontId="15" fillId="0" borderId="28" xfId="0" applyFont="1" applyBorder="1" applyAlignment="1">
      <alignment wrapText="1"/>
    </xf>
    <xf numFmtId="0" fontId="15" fillId="0" borderId="28" xfId="0" applyFont="1" applyBorder="1" applyAlignment="1">
      <alignment horizontal="center"/>
    </xf>
    <xf numFmtId="0" fontId="15" fillId="0" borderId="28" xfId="0" applyFont="1" applyBorder="1" applyAlignment="1">
      <alignment horizontal="center" vertical="center" wrapText="1"/>
    </xf>
    <xf numFmtId="0" fontId="15" fillId="0" borderId="28" xfId="0" applyFont="1" applyBorder="1" applyAlignment="1">
      <alignment horizontal="center" wrapText="1"/>
    </xf>
    <xf numFmtId="0" fontId="15" fillId="0" borderId="28" xfId="0" applyFont="1" applyBorder="1" applyAlignment="1">
      <alignment horizontal="center" vertical="center"/>
    </xf>
    <xf numFmtId="0" fontId="15" fillId="0" borderId="28" xfId="0" applyFont="1" applyBorder="1" applyAlignment="1">
      <alignment vertical="center"/>
    </xf>
    <xf numFmtId="0" fontId="18" fillId="0" borderId="28" xfId="0" applyFont="1" applyBorder="1" applyAlignment="1">
      <alignment horizontal="center" vertical="center"/>
    </xf>
    <xf numFmtId="0" fontId="15" fillId="10" borderId="28" xfId="0" applyFont="1" applyFill="1" applyBorder="1" applyAlignment="1">
      <alignment horizontal="center"/>
    </xf>
    <xf numFmtId="1" fontId="14" fillId="0" borderId="28" xfId="0" applyNumberFormat="1" applyFont="1" applyBorder="1" applyAlignment="1">
      <alignment horizontal="center" vertical="center"/>
    </xf>
    <xf numFmtId="0" fontId="14" fillId="0" borderId="28" xfId="0" applyFont="1" applyBorder="1" applyAlignment="1">
      <alignment horizontal="center" vertical="center"/>
    </xf>
    <xf numFmtId="0" fontId="14" fillId="0" borderId="28" xfId="0" applyFont="1" applyBorder="1" applyAlignment="1">
      <alignment horizontal="center"/>
    </xf>
    <xf numFmtId="0" fontId="19" fillId="0" borderId="0" xfId="0" applyFont="1"/>
    <xf numFmtId="0" fontId="15" fillId="0" borderId="28" xfId="0" applyFont="1" applyBorder="1"/>
    <xf numFmtId="0" fontId="0" fillId="0" borderId="0" xfId="0" applyFill="1" applyBorder="1" applyAlignment="1">
      <alignment horizontal="left" vertical="top"/>
    </xf>
    <xf numFmtId="0" fontId="23" fillId="0" borderId="0" xfId="0" applyFont="1" applyFill="1" applyBorder="1" applyAlignment="1">
      <alignment horizontal="left" vertical="top"/>
    </xf>
    <xf numFmtId="0" fontId="21" fillId="0" borderId="0" xfId="0" applyFont="1" applyFill="1" applyBorder="1" applyAlignment="1">
      <alignment horizontal="left" vertical="top"/>
    </xf>
    <xf numFmtId="0" fontId="0" fillId="0" borderId="28" xfId="0" applyFill="1" applyBorder="1" applyAlignment="1">
      <alignment horizontal="left" vertical="top" wrapText="1"/>
    </xf>
    <xf numFmtId="0" fontId="22" fillId="0" borderId="0" xfId="0" applyFont="1" applyFill="1" applyBorder="1" applyAlignment="1">
      <alignment horizontal="center" vertical="top"/>
    </xf>
    <xf numFmtId="0" fontId="25" fillId="0" borderId="0" xfId="0" applyFont="1"/>
    <xf numFmtId="0" fontId="24" fillId="0" borderId="0" xfId="0" applyFont="1" applyFill="1" applyBorder="1" applyAlignment="1">
      <alignment horizontal="left" vertical="top"/>
    </xf>
    <xf numFmtId="0" fontId="0" fillId="0" borderId="0" xfId="0" quotePrefix="1" applyFill="1" applyBorder="1" applyAlignment="1">
      <alignment horizontal="left" vertical="top"/>
    </xf>
    <xf numFmtId="0" fontId="23" fillId="0" borderId="28" xfId="0" applyFont="1" applyFill="1" applyBorder="1" applyAlignment="1">
      <alignment horizontal="center" vertical="center" wrapText="1"/>
    </xf>
    <xf numFmtId="0" fontId="27" fillId="0" borderId="28" xfId="0" applyFont="1" applyBorder="1" applyAlignment="1">
      <alignment wrapText="1"/>
    </xf>
    <xf numFmtId="0" fontId="27" fillId="0" borderId="28" xfId="0" applyFont="1" applyBorder="1" applyAlignment="1">
      <alignment horizontal="left" vertical="center" wrapText="1"/>
    </xf>
    <xf numFmtId="0" fontId="27" fillId="0" borderId="28" xfId="0" applyFont="1" applyBorder="1" applyAlignment="1">
      <alignment vertical="center"/>
    </xf>
    <xf numFmtId="10" fontId="15" fillId="0" borderId="28" xfId="0" applyNumberFormat="1" applyFont="1" applyBorder="1" applyAlignment="1">
      <alignment horizontal="center"/>
    </xf>
    <xf numFmtId="10" fontId="15" fillId="0" borderId="28" xfId="0" applyNumberFormat="1" applyFont="1" applyBorder="1" applyAlignment="1">
      <alignment horizontal="center" vertical="center" wrapText="1"/>
    </xf>
    <xf numFmtId="10" fontId="15" fillId="0" borderId="28" xfId="0" applyNumberFormat="1" applyFont="1" applyBorder="1" applyAlignment="1">
      <alignment horizontal="center" vertical="center"/>
    </xf>
    <xf numFmtId="10" fontId="15" fillId="0" borderId="24" xfId="0" applyNumberFormat="1" applyFont="1" applyBorder="1" applyAlignment="1">
      <alignment horizontal="center" vertical="center"/>
    </xf>
    <xf numFmtId="10" fontId="14" fillId="0" borderId="28" xfId="0" applyNumberFormat="1" applyFont="1" applyBorder="1" applyAlignment="1">
      <alignment horizontal="center" vertical="center"/>
    </xf>
    <xf numFmtId="2" fontId="14" fillId="0" borderId="28" xfId="0" applyNumberFormat="1" applyFont="1" applyBorder="1" applyAlignment="1">
      <alignment horizontal="center" vertical="center"/>
    </xf>
    <xf numFmtId="10" fontId="0" fillId="0" borderId="0" xfId="0" applyNumberFormat="1" applyFont="1" applyAlignment="1"/>
    <xf numFmtId="10" fontId="0" fillId="0" borderId="0" xfId="0" applyNumberFormat="1"/>
    <xf numFmtId="0" fontId="4" fillId="2" borderId="6" xfId="0" applyFont="1" applyFill="1" applyBorder="1" applyAlignment="1"/>
    <xf numFmtId="0" fontId="4" fillId="2" borderId="9" xfId="0" applyFont="1" applyFill="1" applyBorder="1" applyAlignment="1"/>
    <xf numFmtId="0" fontId="4" fillId="2" borderId="6" xfId="0" applyFont="1" applyFill="1" applyBorder="1" applyAlignment="1">
      <alignment horizontal="center"/>
    </xf>
    <xf numFmtId="0" fontId="29" fillId="2" borderId="4" xfId="0" applyFont="1" applyFill="1" applyBorder="1" applyAlignment="1">
      <alignment horizontal="center" vertical="center"/>
    </xf>
    <xf numFmtId="0" fontId="26" fillId="0" borderId="0" xfId="0" applyFont="1" applyAlignment="1">
      <alignment horizontal="center"/>
    </xf>
    <xf numFmtId="0" fontId="26" fillId="0" borderId="0" xfId="0" applyFont="1" applyAlignment="1"/>
    <xf numFmtId="0" fontId="1" fillId="0" borderId="0" xfId="0" applyFont="1" applyAlignment="1"/>
    <xf numFmtId="0" fontId="0" fillId="12" borderId="0" xfId="0" applyFont="1" applyFill="1" applyAlignment="1"/>
    <xf numFmtId="0" fontId="0" fillId="12" borderId="0" xfId="0" quotePrefix="1" applyFont="1" applyFill="1" applyAlignment="1"/>
    <xf numFmtId="0" fontId="30" fillId="0" borderId="35" xfId="0" applyFont="1" applyBorder="1" applyAlignment="1">
      <alignment horizontal="center" vertical="center" wrapText="1"/>
    </xf>
    <xf numFmtId="0" fontId="30" fillId="0" borderId="36" xfId="0" applyFont="1" applyBorder="1" applyAlignment="1">
      <alignment horizontal="center" vertical="center" wrapText="1"/>
    </xf>
    <xf numFmtId="0" fontId="31" fillId="9" borderId="38" xfId="0" applyFont="1" applyFill="1" applyBorder="1" applyAlignment="1">
      <alignment vertical="center" wrapText="1"/>
    </xf>
    <xf numFmtId="0" fontId="31" fillId="5" borderId="37" xfId="0" applyFont="1" applyFill="1" applyBorder="1" applyAlignment="1">
      <alignment vertical="center" wrapText="1"/>
    </xf>
    <xf numFmtId="0" fontId="31" fillId="5" borderId="38" xfId="0" applyFont="1" applyFill="1" applyBorder="1" applyAlignment="1">
      <alignment vertical="center" wrapText="1"/>
    </xf>
    <xf numFmtId="0" fontId="31" fillId="13" borderId="37" xfId="0" applyFont="1" applyFill="1" applyBorder="1" applyAlignment="1">
      <alignment vertical="center" wrapText="1"/>
    </xf>
    <xf numFmtId="0" fontId="31" fillId="13" borderId="38" xfId="0" applyFont="1" applyFill="1" applyBorder="1" applyAlignment="1">
      <alignment vertical="center" wrapText="1"/>
    </xf>
    <xf numFmtId="0" fontId="31" fillId="14" borderId="37" xfId="0" applyFont="1" applyFill="1" applyBorder="1" applyAlignment="1">
      <alignment vertical="center" wrapText="1"/>
    </xf>
    <xf numFmtId="0" fontId="31" fillId="14" borderId="38" xfId="0" applyFont="1" applyFill="1" applyBorder="1" applyAlignment="1">
      <alignment vertical="center" wrapText="1"/>
    </xf>
    <xf numFmtId="0" fontId="31" fillId="9" borderId="37" xfId="0" applyFont="1" applyFill="1" applyBorder="1" applyAlignment="1">
      <alignment horizontal="center" vertical="center" wrapText="1"/>
    </xf>
    <xf numFmtId="0" fontId="31" fillId="5" borderId="37" xfId="0" applyFont="1" applyFill="1" applyBorder="1" applyAlignment="1">
      <alignment horizontal="center" vertical="center" wrapText="1"/>
    </xf>
    <xf numFmtId="0" fontId="31" fillId="13" borderId="37" xfId="0" applyFont="1" applyFill="1" applyBorder="1" applyAlignment="1">
      <alignment horizontal="center" vertical="center" wrapText="1"/>
    </xf>
    <xf numFmtId="0" fontId="31" fillId="14" borderId="37" xfId="0" applyFont="1" applyFill="1" applyBorder="1" applyAlignment="1">
      <alignment horizontal="center" vertical="center" wrapText="1"/>
    </xf>
    <xf numFmtId="0" fontId="31" fillId="9" borderId="35" xfId="0" applyFont="1" applyFill="1" applyBorder="1" applyAlignment="1">
      <alignment vertical="center" wrapText="1"/>
    </xf>
    <xf numFmtId="0" fontId="3" fillId="0" borderId="2" xfId="0" applyFont="1" applyBorder="1" applyAlignment="1">
      <alignment horizontal="center"/>
    </xf>
    <xf numFmtId="0" fontId="3" fillId="0" borderId="8" xfId="0" applyFont="1" applyBorder="1" applyAlignment="1">
      <alignment horizontal="center"/>
    </xf>
    <xf numFmtId="0" fontId="2" fillId="3" borderId="6" xfId="0" applyFont="1" applyFill="1" applyBorder="1" applyAlignment="1">
      <alignment vertical="center"/>
    </xf>
    <xf numFmtId="0" fontId="2" fillId="3" borderId="9" xfId="0" applyFont="1" applyFill="1" applyBorder="1" applyAlignment="1">
      <alignment vertical="center"/>
    </xf>
    <xf numFmtId="0" fontId="0" fillId="0" borderId="11" xfId="0" applyBorder="1"/>
    <xf numFmtId="0" fontId="0" fillId="0" borderId="3" xfId="0" applyBorder="1"/>
    <xf numFmtId="0" fontId="0" fillId="3" borderId="7" xfId="0" applyFill="1" applyBorder="1"/>
    <xf numFmtId="0" fontId="3" fillId="3"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3" borderId="1" xfId="0" applyFont="1" applyFill="1" applyBorder="1" applyAlignment="1">
      <alignment horizontal="center"/>
    </xf>
    <xf numFmtId="0" fontId="2" fillId="3" borderId="10" xfId="0" applyFont="1" applyFill="1" applyBorder="1" applyAlignment="1">
      <alignment horizontal="left"/>
    </xf>
    <xf numFmtId="0" fontId="2" fillId="3" borderId="11" xfId="0" applyFont="1" applyFill="1" applyBorder="1" applyAlignment="1">
      <alignment horizontal="left"/>
    </xf>
    <xf numFmtId="0" fontId="2" fillId="3" borderId="12" xfId="0" applyFont="1" applyFill="1" applyBorder="1" applyAlignment="1">
      <alignment horizontal="left"/>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2" xfId="0" applyFont="1" applyBorder="1" applyAlignment="1">
      <alignment horizontal="left" vertical="center" wrapText="1"/>
    </xf>
    <xf numFmtId="0" fontId="2" fillId="0" borderId="8" xfId="0" applyFont="1"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0" xfId="0" applyFont="1" applyBorder="1" applyAlignment="1">
      <alignment horizontal="left" vertical="center" wrapText="1"/>
    </xf>
    <xf numFmtId="0" fontId="2" fillId="0" borderId="5" xfId="0" applyFont="1" applyBorder="1" applyAlignment="1">
      <alignment horizontal="left" vertical="center" wrapText="1"/>
    </xf>
    <xf numFmtId="0" fontId="2" fillId="0" borderId="13" xfId="0" applyFont="1" applyBorder="1" applyAlignment="1">
      <alignment horizontal="left" vertical="center" wrapText="1"/>
    </xf>
    <xf numFmtId="0" fontId="2" fillId="0" borderId="15" xfId="0" applyFont="1" applyBorder="1" applyAlignment="1">
      <alignment horizontal="left" vertical="center" wrapText="1"/>
    </xf>
    <xf numFmtId="0" fontId="2" fillId="0" borderId="13"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10" xfId="0" applyFont="1" applyBorder="1" applyAlignment="1">
      <alignment horizontal="left" vertical="center" wrapText="1"/>
    </xf>
    <xf numFmtId="0" fontId="2" fillId="0" borderId="11" xfId="0" applyFont="1" applyBorder="1" applyAlignment="1">
      <alignment horizontal="left" vertical="center" wrapText="1"/>
    </xf>
    <xf numFmtId="0" fontId="2" fillId="0" borderId="12" xfId="0" applyFont="1" applyBorder="1" applyAlignment="1">
      <alignment horizontal="left" vertical="center" wrapText="1"/>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6" xfId="0" applyFont="1" applyBorder="1" applyAlignment="1">
      <alignment horizontal="left" vertical="center" wrapText="1"/>
    </xf>
    <xf numFmtId="0" fontId="2" fillId="0" borderId="9" xfId="0" applyFont="1" applyBorder="1" applyAlignment="1">
      <alignment horizontal="left" vertical="center" wrapText="1"/>
    </xf>
    <xf numFmtId="0" fontId="2" fillId="0" borderId="7" xfId="0" applyFont="1" applyBorder="1" applyAlignment="1">
      <alignment horizontal="left" vertical="center" wrapText="1"/>
    </xf>
    <xf numFmtId="0" fontId="2" fillId="0" borderId="15" xfId="0" applyFont="1" applyBorder="1" applyAlignment="1">
      <alignment horizontal="center" vertical="center"/>
    </xf>
    <xf numFmtId="0" fontId="2" fillId="0" borderId="14" xfId="0" applyFont="1" applyBorder="1" applyAlignment="1">
      <alignment horizontal="left" vertical="center" wrapText="1"/>
    </xf>
    <xf numFmtId="16" fontId="2" fillId="0" borderId="2" xfId="0" quotePrefix="1" applyNumberFormat="1" applyFont="1" applyBorder="1" applyAlignment="1">
      <alignment horizontal="center" vertical="center"/>
    </xf>
    <xf numFmtId="16" fontId="2" fillId="0" borderId="3" xfId="0" quotePrefix="1" applyNumberFormat="1" applyFont="1" applyBorder="1" applyAlignment="1">
      <alignment horizontal="center" vertical="center"/>
    </xf>
    <xf numFmtId="16" fontId="2" fillId="0" borderId="4" xfId="0" quotePrefix="1" applyNumberFormat="1" applyFont="1" applyBorder="1" applyAlignment="1">
      <alignment horizontal="center" vertical="center"/>
    </xf>
    <xf numFmtId="16" fontId="2" fillId="0" borderId="5" xfId="0" quotePrefix="1" applyNumberFormat="1" applyFont="1" applyBorder="1" applyAlignment="1">
      <alignment horizontal="center" vertical="center"/>
    </xf>
    <xf numFmtId="0" fontId="2" fillId="0" borderId="2" xfId="0" quotePrefix="1" applyFont="1" applyBorder="1" applyAlignment="1">
      <alignment horizontal="center" vertical="center"/>
    </xf>
    <xf numFmtId="0" fontId="2" fillId="0" borderId="3" xfId="0" quotePrefix="1" applyFont="1" applyBorder="1" applyAlignment="1">
      <alignment horizontal="center" vertical="center"/>
    </xf>
    <xf numFmtId="0" fontId="2" fillId="0" borderId="4" xfId="0" quotePrefix="1" applyFont="1" applyBorder="1" applyAlignment="1">
      <alignment horizontal="center" vertical="center"/>
    </xf>
    <xf numFmtId="0" fontId="2" fillId="0" borderId="5" xfId="0" quotePrefix="1" applyFont="1" applyBorder="1" applyAlignment="1">
      <alignment horizontal="center" vertical="center"/>
    </xf>
    <xf numFmtId="0" fontId="2" fillId="0" borderId="6" xfId="0" quotePrefix="1" applyFont="1" applyBorder="1" applyAlignment="1">
      <alignment horizontal="center" vertical="center"/>
    </xf>
    <xf numFmtId="0" fontId="2" fillId="0" borderId="7" xfId="0" quotePrefix="1" applyFont="1" applyBorder="1" applyAlignment="1">
      <alignment horizontal="center" vertical="center"/>
    </xf>
    <xf numFmtId="0" fontId="2" fillId="4" borderId="13" xfId="0" applyFont="1" applyFill="1" applyBorder="1" applyAlignment="1">
      <alignment horizontal="center" vertical="center" wrapText="1"/>
    </xf>
    <xf numFmtId="0" fontId="2" fillId="4" borderId="15" xfId="0" applyFont="1" applyFill="1" applyBorder="1" applyAlignment="1">
      <alignment horizontal="center" vertical="center" wrapText="1"/>
    </xf>
    <xf numFmtId="0" fontId="2" fillId="3" borderId="1" xfId="0" quotePrefix="1" applyFont="1" applyFill="1" applyBorder="1" applyAlignment="1">
      <alignment horizontal="center"/>
    </xf>
    <xf numFmtId="0" fontId="2" fillId="3" borderId="10" xfId="0" quotePrefix="1" applyFont="1" applyFill="1" applyBorder="1" applyAlignment="1">
      <alignment horizontal="center"/>
    </xf>
    <xf numFmtId="0" fontId="2" fillId="3" borderId="11" xfId="0" quotePrefix="1" applyFont="1" applyFill="1" applyBorder="1" applyAlignment="1">
      <alignment horizontal="center"/>
    </xf>
    <xf numFmtId="0" fontId="2" fillId="3" borderId="12" xfId="0" quotePrefix="1" applyFont="1" applyFill="1" applyBorder="1" applyAlignment="1">
      <alignment horizontal="center"/>
    </xf>
    <xf numFmtId="0" fontId="3" fillId="0" borderId="10" xfId="0" applyFont="1" applyBorder="1" applyAlignment="1">
      <alignment horizontal="center"/>
    </xf>
    <xf numFmtId="0" fontId="3" fillId="0" borderId="11" xfId="0" applyFont="1" applyBorder="1" applyAlignment="1">
      <alignment horizontal="center"/>
    </xf>
    <xf numFmtId="0" fontId="3" fillId="0" borderId="12" xfId="0" applyFont="1" applyBorder="1" applyAlignment="1">
      <alignment horizontal="center"/>
    </xf>
    <xf numFmtId="0" fontId="2" fillId="0" borderId="10" xfId="0" applyFont="1" applyBorder="1" applyAlignment="1">
      <alignment horizontal="left"/>
    </xf>
    <xf numFmtId="0" fontId="2" fillId="0" borderId="11" xfId="0" applyFont="1" applyBorder="1" applyAlignment="1">
      <alignment horizontal="left"/>
    </xf>
    <xf numFmtId="0" fontId="2" fillId="0" borderId="12" xfId="0" applyFont="1" applyBorder="1" applyAlignment="1">
      <alignment horizontal="left"/>
    </xf>
    <xf numFmtId="0" fontId="3" fillId="0" borderId="3" xfId="0" applyFont="1" applyBorder="1" applyAlignment="1">
      <alignment horizontal="center"/>
    </xf>
    <xf numFmtId="0" fontId="3" fillId="3" borderId="2" xfId="0" applyFont="1" applyFill="1" applyBorder="1" applyAlignment="1">
      <alignment horizontal="center" vertical="center"/>
    </xf>
    <xf numFmtId="0" fontId="3" fillId="3" borderId="3" xfId="0" applyFont="1" applyFill="1" applyBorder="1" applyAlignment="1">
      <alignment horizontal="center" vertical="center"/>
    </xf>
    <xf numFmtId="0" fontId="3" fillId="3" borderId="4" xfId="0" applyFont="1" applyFill="1" applyBorder="1" applyAlignment="1">
      <alignment horizontal="center" vertical="center"/>
    </xf>
    <xf numFmtId="0" fontId="3" fillId="3" borderId="5" xfId="0" applyFont="1" applyFill="1" applyBorder="1" applyAlignment="1">
      <alignment horizontal="center" vertical="center"/>
    </xf>
    <xf numFmtId="0" fontId="3" fillId="3" borderId="6" xfId="0" applyFont="1" applyFill="1" applyBorder="1" applyAlignment="1">
      <alignment horizontal="center" vertical="center"/>
    </xf>
    <xf numFmtId="0" fontId="3" fillId="3" borderId="7" xfId="0" applyFont="1" applyFill="1" applyBorder="1" applyAlignment="1">
      <alignment horizontal="center" vertical="center"/>
    </xf>
    <xf numFmtId="0" fontId="3" fillId="3" borderId="0" xfId="0" applyFont="1" applyFill="1" applyBorder="1" applyAlignment="1">
      <alignment horizontal="center" vertical="center"/>
    </xf>
    <xf numFmtId="0" fontId="3" fillId="3" borderId="9" xfId="0" applyFont="1" applyFill="1" applyBorder="1" applyAlignment="1">
      <alignment horizontal="center" vertical="center"/>
    </xf>
    <xf numFmtId="0" fontId="3" fillId="3" borderId="10" xfId="0" applyFont="1" applyFill="1" applyBorder="1" applyAlignment="1">
      <alignment horizontal="center" vertical="top" wrapText="1"/>
    </xf>
    <xf numFmtId="0" fontId="3" fillId="3" borderId="11" xfId="0" applyFont="1" applyFill="1" applyBorder="1" applyAlignment="1">
      <alignment horizontal="center" vertical="top"/>
    </xf>
    <xf numFmtId="0" fontId="3" fillId="3" borderId="12" xfId="0" applyFont="1" applyFill="1" applyBorder="1" applyAlignment="1">
      <alignment horizontal="center" vertical="top"/>
    </xf>
    <xf numFmtId="0" fontId="3" fillId="3" borderId="10" xfId="0" applyFont="1" applyFill="1" applyBorder="1" applyAlignment="1">
      <alignment horizontal="center" vertical="top"/>
    </xf>
    <xf numFmtId="0" fontId="3" fillId="3" borderId="8" xfId="0" applyFont="1" applyFill="1" applyBorder="1" applyAlignment="1">
      <alignment horizontal="center" vertical="center"/>
    </xf>
    <xf numFmtId="0" fontId="3" fillId="0" borderId="2" xfId="0" applyFont="1" applyBorder="1" applyAlignment="1">
      <alignment horizontal="center" vertical="center"/>
    </xf>
    <xf numFmtId="0" fontId="3" fillId="0" borderId="8" xfId="0" applyFont="1" applyBorder="1" applyAlignment="1">
      <alignment horizontal="center" vertical="center"/>
    </xf>
    <xf numFmtId="0" fontId="3" fillId="0" borderId="3" xfId="0" applyFont="1" applyBorder="1" applyAlignment="1">
      <alignment horizontal="center" vertical="center"/>
    </xf>
    <xf numFmtId="0" fontId="2" fillId="0" borderId="10" xfId="0" applyFont="1" applyBorder="1" applyAlignment="1">
      <alignment horizontal="left" vertical="top" wrapText="1"/>
    </xf>
    <xf numFmtId="0" fontId="2" fillId="0" borderId="11" xfId="0" applyFont="1" applyBorder="1" applyAlignment="1">
      <alignment horizontal="left" vertical="top" wrapText="1"/>
    </xf>
    <xf numFmtId="0" fontId="2" fillId="0" borderId="12" xfId="0" applyFont="1" applyBorder="1" applyAlignment="1">
      <alignment horizontal="left" vertical="top" wrapText="1"/>
    </xf>
    <xf numFmtId="0" fontId="3" fillId="0" borderId="6" xfId="0" applyFont="1" applyBorder="1" applyAlignment="1">
      <alignment horizontal="center" vertical="center"/>
    </xf>
    <xf numFmtId="0" fontId="3" fillId="0" borderId="9" xfId="0" applyFont="1" applyBorder="1" applyAlignment="1">
      <alignment horizontal="center" vertical="center"/>
    </xf>
    <xf numFmtId="0" fontId="3" fillId="0" borderId="7" xfId="0" applyFont="1" applyBorder="1" applyAlignment="1">
      <alignment horizontal="center" vertical="center"/>
    </xf>
    <xf numFmtId="0" fontId="2" fillId="0" borderId="8" xfId="0" applyFont="1" applyBorder="1" applyAlignment="1">
      <alignment horizontal="left" vertical="center"/>
    </xf>
    <xf numFmtId="0" fontId="2" fillId="0" borderId="3" xfId="0" applyFont="1" applyBorder="1" applyAlignment="1">
      <alignment horizontal="left" vertical="center"/>
    </xf>
    <xf numFmtId="0" fontId="2" fillId="0" borderId="6" xfId="0" applyFont="1" applyBorder="1" applyAlignment="1">
      <alignment horizontal="left" vertical="center"/>
    </xf>
    <xf numFmtId="0" fontId="2" fillId="0" borderId="9" xfId="0" applyFont="1" applyBorder="1" applyAlignment="1">
      <alignment horizontal="left" vertical="center"/>
    </xf>
    <xf numFmtId="0" fontId="2" fillId="0" borderId="7" xfId="0" applyFont="1" applyBorder="1" applyAlignment="1">
      <alignment horizontal="left" vertical="center"/>
    </xf>
    <xf numFmtId="0" fontId="3" fillId="0" borderId="4" xfId="0" applyFont="1" applyBorder="1" applyAlignment="1">
      <alignment horizontal="center" vertical="center"/>
    </xf>
    <xf numFmtId="0" fontId="3" fillId="0" borderId="0" xfId="0" applyFont="1" applyBorder="1" applyAlignment="1">
      <alignment horizontal="center" vertical="center"/>
    </xf>
    <xf numFmtId="0" fontId="3" fillId="0" borderId="5" xfId="0" applyFont="1" applyBorder="1" applyAlignment="1">
      <alignment horizontal="center" vertical="center"/>
    </xf>
    <xf numFmtId="0" fontId="3" fillId="3" borderId="10" xfId="0" applyFont="1" applyFill="1" applyBorder="1" applyAlignment="1">
      <alignment horizontal="left"/>
    </xf>
    <xf numFmtId="0" fontId="3" fillId="3" borderId="12" xfId="0" applyFont="1" applyFill="1" applyBorder="1" applyAlignment="1">
      <alignment horizontal="left"/>
    </xf>
    <xf numFmtId="0" fontId="2" fillId="0" borderId="8" xfId="0" applyFont="1" applyBorder="1" applyAlignment="1">
      <alignment horizontal="center"/>
    </xf>
    <xf numFmtId="0" fontId="2" fillId="0" borderId="1" xfId="0" applyFont="1" applyBorder="1" applyAlignment="1">
      <alignment horizontal="center" vertical="center"/>
    </xf>
    <xf numFmtId="0" fontId="2" fillId="0" borderId="10" xfId="0" applyFont="1" applyBorder="1" applyAlignment="1">
      <alignment horizontal="left" vertical="center"/>
    </xf>
    <xf numFmtId="0" fontId="2" fillId="0" borderId="11" xfId="0" applyFont="1" applyBorder="1" applyAlignment="1">
      <alignment horizontal="left" vertical="center"/>
    </xf>
    <xf numFmtId="0" fontId="2" fillId="0" borderId="12" xfId="0" applyFont="1" applyBorder="1" applyAlignment="1">
      <alignment horizontal="left" vertical="center"/>
    </xf>
    <xf numFmtId="0" fontId="3" fillId="3" borderId="11" xfId="0" applyFont="1" applyFill="1" applyBorder="1" applyAlignment="1">
      <alignment horizontal="left"/>
    </xf>
    <xf numFmtId="0" fontId="3" fillId="3" borderId="0" xfId="0" applyFont="1" applyFill="1" applyBorder="1" applyAlignment="1">
      <alignment horizontal="left"/>
    </xf>
    <xf numFmtId="0" fontId="3" fillId="3" borderId="5" xfId="0" applyFont="1" applyFill="1" applyBorder="1" applyAlignment="1">
      <alignment horizontal="left"/>
    </xf>
    <xf numFmtId="0" fontId="2" fillId="0" borderId="10" xfId="0" applyFont="1" applyBorder="1" applyAlignment="1">
      <alignment horizontal="center" vertical="center"/>
    </xf>
    <xf numFmtId="0" fontId="2" fillId="0" borderId="12" xfId="0" applyFont="1" applyBorder="1" applyAlignment="1">
      <alignment horizontal="center" vertical="center"/>
    </xf>
    <xf numFmtId="0" fontId="2" fillId="0" borderId="2" xfId="0" applyFont="1" applyBorder="1" applyAlignment="1">
      <alignment horizontal="center" wrapText="1"/>
    </xf>
    <xf numFmtId="0" fontId="2" fillId="0" borderId="8" xfId="0" applyFont="1" applyBorder="1" applyAlignment="1">
      <alignment horizontal="center" wrapText="1"/>
    </xf>
    <xf numFmtId="0" fontId="2" fillId="0" borderId="3" xfId="0" applyFont="1" applyBorder="1" applyAlignment="1">
      <alignment horizontal="center" wrapText="1"/>
    </xf>
    <xf numFmtId="0" fontId="2" fillId="0" borderId="6" xfId="0" applyFont="1" applyBorder="1" applyAlignment="1">
      <alignment horizontal="center" wrapText="1"/>
    </xf>
    <xf numFmtId="0" fontId="2" fillId="0" borderId="9" xfId="0" applyFont="1" applyBorder="1" applyAlignment="1">
      <alignment horizontal="center" wrapText="1"/>
    </xf>
    <xf numFmtId="0" fontId="2" fillId="0" borderId="7" xfId="0" applyFont="1" applyBorder="1" applyAlignment="1">
      <alignment horizontal="center" wrapText="1"/>
    </xf>
    <xf numFmtId="0" fontId="2" fillId="0" borderId="9" xfId="0" applyFont="1" applyBorder="1" applyAlignment="1">
      <alignment horizont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3" fillId="3" borderId="8" xfId="0" applyFont="1" applyFill="1" applyBorder="1" applyAlignment="1">
      <alignment horizontal="left"/>
    </xf>
    <xf numFmtId="0" fontId="3" fillId="3" borderId="3" xfId="0" applyFont="1" applyFill="1" applyBorder="1" applyAlignment="1">
      <alignment horizontal="left"/>
    </xf>
    <xf numFmtId="0" fontId="2" fillId="0" borderId="10" xfId="0" applyFont="1" applyBorder="1" applyAlignment="1">
      <alignment horizontal="left" wrapText="1"/>
    </xf>
    <xf numFmtId="0" fontId="2" fillId="0" borderId="11" xfId="0" applyFont="1" applyBorder="1" applyAlignment="1">
      <alignment horizontal="left" wrapText="1"/>
    </xf>
    <xf numFmtId="0" fontId="2" fillId="0" borderId="12" xfId="0" applyFont="1" applyBorder="1" applyAlignment="1">
      <alignment horizontal="left" wrapText="1"/>
    </xf>
    <xf numFmtId="0" fontId="1" fillId="0" borderId="2" xfId="0" applyFont="1" applyBorder="1" applyAlignment="1">
      <alignment horizontal="center" vertical="center"/>
    </xf>
    <xf numFmtId="0" fontId="1" fillId="0" borderId="8" xfId="0" applyFont="1" applyBorder="1" applyAlignment="1">
      <alignment horizontal="center" vertical="center"/>
    </xf>
    <xf numFmtId="0" fontId="1" fillId="0" borderId="3" xfId="0" applyFont="1" applyBorder="1" applyAlignment="1">
      <alignment horizontal="center" vertical="center"/>
    </xf>
    <xf numFmtId="0" fontId="1" fillId="0" borderId="6" xfId="0" applyFont="1" applyBorder="1" applyAlignment="1">
      <alignment horizontal="center" vertical="center"/>
    </xf>
    <xf numFmtId="0" fontId="1" fillId="0" borderId="9" xfId="0" applyFont="1" applyBorder="1" applyAlignment="1">
      <alignment horizontal="center" vertical="center"/>
    </xf>
    <xf numFmtId="0" fontId="1" fillId="0" borderId="7" xfId="0" applyFont="1" applyBorder="1" applyAlignment="1">
      <alignment horizontal="center" vertical="center"/>
    </xf>
    <xf numFmtId="0" fontId="1" fillId="0" borderId="2" xfId="0" applyFont="1" applyBorder="1" applyAlignment="1">
      <alignment horizontal="center"/>
    </xf>
    <xf numFmtId="0" fontId="1" fillId="0" borderId="3" xfId="0" applyFont="1" applyBorder="1" applyAlignment="1">
      <alignment horizontal="center"/>
    </xf>
    <xf numFmtId="0" fontId="1" fillId="0" borderId="6" xfId="0" applyFont="1" applyBorder="1" applyAlignment="1">
      <alignment horizontal="center"/>
    </xf>
    <xf numFmtId="0" fontId="1" fillId="0" borderId="7" xfId="0" applyFont="1" applyBorder="1" applyAlignment="1">
      <alignment horizontal="center"/>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1" fillId="0" borderId="8" xfId="0" applyFont="1" applyBorder="1" applyAlignment="1">
      <alignment horizontal="center"/>
    </xf>
    <xf numFmtId="0" fontId="1" fillId="0" borderId="9" xfId="0" applyFont="1" applyBorder="1" applyAlignment="1">
      <alignment horizontal="center"/>
    </xf>
    <xf numFmtId="0" fontId="3" fillId="0" borderId="1" xfId="0" applyFont="1" applyBorder="1" applyAlignment="1">
      <alignment horizontal="center"/>
    </xf>
    <xf numFmtId="0" fontId="3" fillId="0" borderId="2" xfId="0" applyFont="1" applyBorder="1" applyAlignment="1">
      <alignment horizontal="center"/>
    </xf>
    <xf numFmtId="0" fontId="3" fillId="0" borderId="8" xfId="0" applyFont="1" applyBorder="1" applyAlignment="1">
      <alignment horizontal="center"/>
    </xf>
    <xf numFmtId="0" fontId="5" fillId="2" borderId="2" xfId="0" applyFont="1" applyFill="1" applyBorder="1" applyAlignment="1">
      <alignment horizontal="center" vertical="center"/>
    </xf>
    <xf numFmtId="0" fontId="5" fillId="2" borderId="8"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0" xfId="0" applyFont="1" applyFill="1" applyBorder="1" applyAlignment="1">
      <alignment horizontal="center" vertical="center"/>
    </xf>
    <xf numFmtId="0" fontId="5" fillId="2" borderId="5" xfId="0" applyFont="1" applyFill="1" applyBorder="1" applyAlignment="1">
      <alignment horizontal="center" vertical="center"/>
    </xf>
    <xf numFmtId="0" fontId="4" fillId="2" borderId="10" xfId="0" applyFont="1" applyFill="1" applyBorder="1" applyAlignment="1">
      <alignment horizontal="center"/>
    </xf>
    <xf numFmtId="0" fontId="4" fillId="2" borderId="11" xfId="0" applyFont="1" applyFill="1" applyBorder="1" applyAlignment="1">
      <alignment horizontal="center"/>
    </xf>
    <xf numFmtId="0" fontId="4" fillId="2" borderId="12" xfId="0" applyFont="1" applyFill="1" applyBorder="1" applyAlignment="1">
      <alignment horizontal="center"/>
    </xf>
    <xf numFmtId="0" fontId="11" fillId="0" borderId="0" xfId="0" applyFont="1" applyAlignment="1">
      <alignment horizontal="center"/>
    </xf>
    <xf numFmtId="0" fontId="12" fillId="0" borderId="0" xfId="0" applyFont="1" applyAlignment="1">
      <alignment horizontal="center"/>
    </xf>
    <xf numFmtId="0" fontId="4" fillId="2" borderId="6" xfId="0" applyFont="1" applyFill="1" applyBorder="1" applyAlignment="1">
      <alignment horizontal="center"/>
    </xf>
    <xf numFmtId="0" fontId="4" fillId="2" borderId="9" xfId="0" applyFont="1" applyFill="1" applyBorder="1" applyAlignment="1">
      <alignment horizontal="center"/>
    </xf>
    <xf numFmtId="0" fontId="9" fillId="7" borderId="16" xfId="0" applyFont="1" applyFill="1" applyBorder="1" applyAlignment="1">
      <alignment horizontal="center" vertical="center" wrapText="1"/>
    </xf>
    <xf numFmtId="0" fontId="9" fillId="7" borderId="21" xfId="0" applyFont="1" applyFill="1" applyBorder="1" applyAlignment="1">
      <alignment horizontal="center" vertical="center" wrapText="1"/>
    </xf>
    <xf numFmtId="0" fontId="9" fillId="7" borderId="18" xfId="0" applyFont="1" applyFill="1" applyBorder="1" applyAlignment="1">
      <alignment horizontal="center" vertical="center" wrapText="1"/>
    </xf>
    <xf numFmtId="0" fontId="9" fillId="7" borderId="22" xfId="0" applyFont="1" applyFill="1" applyBorder="1" applyAlignment="1">
      <alignment horizontal="center" vertical="center" wrapText="1"/>
    </xf>
    <xf numFmtId="9" fontId="10" fillId="9" borderId="21" xfId="0" applyNumberFormat="1" applyFont="1" applyFill="1" applyBorder="1" applyAlignment="1">
      <alignment horizontal="center" vertical="center" wrapText="1"/>
    </xf>
    <xf numFmtId="9" fontId="10" fillId="9" borderId="17" xfId="0" applyNumberFormat="1" applyFont="1" applyFill="1" applyBorder="1" applyAlignment="1">
      <alignment horizontal="center" vertical="center" wrapText="1"/>
    </xf>
    <xf numFmtId="0" fontId="9" fillId="7" borderId="23" xfId="0" applyFont="1" applyFill="1" applyBorder="1" applyAlignment="1">
      <alignment horizontal="center" vertical="center" wrapText="1"/>
    </xf>
    <xf numFmtId="0" fontId="9" fillId="7" borderId="19" xfId="0" applyFont="1" applyFill="1" applyBorder="1" applyAlignment="1">
      <alignment horizontal="center" vertical="center" wrapText="1"/>
    </xf>
    <xf numFmtId="0" fontId="9" fillId="7" borderId="20" xfId="0" applyFont="1" applyFill="1" applyBorder="1" applyAlignment="1">
      <alignment horizontal="center" vertical="center" wrapText="1"/>
    </xf>
    <xf numFmtId="9" fontId="9" fillId="9" borderId="21" xfId="0" applyNumberFormat="1" applyFont="1" applyFill="1" applyBorder="1" applyAlignment="1">
      <alignment horizontal="center" vertical="center" wrapText="1"/>
    </xf>
    <xf numFmtId="9" fontId="9" fillId="9" borderId="17" xfId="0" applyNumberFormat="1" applyFont="1" applyFill="1" applyBorder="1" applyAlignment="1">
      <alignment horizontal="center" vertical="center" wrapText="1"/>
    </xf>
    <xf numFmtId="0" fontId="9" fillId="9" borderId="21" xfId="0" applyFont="1" applyFill="1" applyBorder="1" applyAlignment="1">
      <alignment horizontal="center" vertical="center" wrapText="1"/>
    </xf>
    <xf numFmtId="0" fontId="9" fillId="9" borderId="17" xfId="0" applyFont="1" applyFill="1" applyBorder="1" applyAlignment="1">
      <alignment horizontal="center" vertical="center" wrapText="1"/>
    </xf>
    <xf numFmtId="0" fontId="29" fillId="2" borderId="4" xfId="0" applyFont="1" applyFill="1" applyBorder="1" applyAlignment="1">
      <alignment horizontal="center" vertical="center"/>
    </xf>
    <xf numFmtId="0" fontId="29" fillId="2" borderId="0" xfId="0" applyFont="1" applyFill="1" applyBorder="1" applyAlignment="1">
      <alignment horizontal="center" vertical="center"/>
    </xf>
    <xf numFmtId="0" fontId="4" fillId="2" borderId="4" xfId="0" applyFont="1" applyFill="1" applyBorder="1" applyAlignment="1">
      <alignment horizontal="center"/>
    </xf>
    <xf numFmtId="0" fontId="4" fillId="2" borderId="0" xfId="0" applyFont="1" applyFill="1" applyBorder="1" applyAlignment="1">
      <alignment horizontal="center"/>
    </xf>
    <xf numFmtId="0" fontId="24" fillId="0" borderId="31" xfId="0" applyFont="1" applyFill="1" applyBorder="1" applyAlignment="1">
      <alignment horizontal="center" vertical="center" wrapText="1"/>
    </xf>
    <xf numFmtId="0" fontId="23" fillId="0" borderId="32" xfId="0" applyFont="1" applyFill="1" applyBorder="1" applyAlignment="1">
      <alignment horizontal="center" vertical="center" wrapText="1"/>
    </xf>
    <xf numFmtId="0" fontId="23" fillId="0" borderId="33" xfId="0" applyFont="1" applyFill="1" applyBorder="1" applyAlignment="1">
      <alignment horizontal="center" vertical="center" wrapText="1"/>
    </xf>
    <xf numFmtId="0" fontId="23" fillId="0" borderId="34" xfId="0" applyFont="1" applyFill="1" applyBorder="1" applyAlignment="1">
      <alignment horizontal="center" vertical="center" wrapText="1"/>
    </xf>
    <xf numFmtId="0" fontId="23" fillId="0" borderId="31" xfId="0" applyFont="1" applyFill="1" applyBorder="1" applyAlignment="1">
      <alignment horizontal="center" vertical="center" wrapText="1"/>
    </xf>
    <xf numFmtId="0" fontId="23" fillId="0" borderId="25" xfId="0" applyFont="1" applyFill="1" applyBorder="1" applyAlignment="1">
      <alignment horizontal="center" vertical="center" wrapText="1"/>
    </xf>
    <xf numFmtId="0" fontId="23" fillId="0" borderId="30" xfId="0" applyFont="1" applyFill="1" applyBorder="1" applyAlignment="1">
      <alignment horizontal="center" vertical="center" wrapText="1"/>
    </xf>
    <xf numFmtId="0" fontId="23" fillId="0" borderId="26" xfId="0" applyFont="1" applyFill="1" applyBorder="1" applyAlignment="1">
      <alignment horizontal="center" vertical="center" wrapText="1"/>
    </xf>
    <xf numFmtId="0" fontId="0" fillId="0" borderId="25" xfId="0" applyFill="1" applyBorder="1" applyAlignment="1">
      <alignment horizontal="center" vertical="center" wrapText="1"/>
    </xf>
    <xf numFmtId="0" fontId="0" fillId="0" borderId="30" xfId="0" applyFill="1" applyBorder="1" applyAlignment="1">
      <alignment horizontal="center" vertical="center" wrapText="1"/>
    </xf>
    <xf numFmtId="0" fontId="0" fillId="0" borderId="26" xfId="0" applyFill="1" applyBorder="1" applyAlignment="1">
      <alignment horizontal="center" vertical="center" wrapText="1"/>
    </xf>
    <xf numFmtId="0" fontId="24" fillId="0" borderId="24" xfId="0" applyFont="1" applyFill="1" applyBorder="1" applyAlignment="1">
      <alignment horizontal="center" vertical="center" wrapText="1"/>
    </xf>
    <xf numFmtId="0" fontId="23" fillId="0" borderId="27" xfId="0" applyFont="1" applyFill="1" applyBorder="1" applyAlignment="1">
      <alignment horizontal="center" vertical="center" wrapText="1"/>
    </xf>
    <xf numFmtId="0" fontId="0" fillId="0" borderId="25" xfId="0" applyFill="1" applyBorder="1" applyAlignment="1">
      <alignment horizontal="left" vertical="top" wrapText="1"/>
    </xf>
    <xf numFmtId="0" fontId="0" fillId="0" borderId="26" xfId="0" applyFill="1" applyBorder="1" applyAlignment="1">
      <alignment horizontal="left" vertical="top" wrapText="1"/>
    </xf>
    <xf numFmtId="0" fontId="16" fillId="0" borderId="24" xfId="0" applyFont="1" applyBorder="1" applyAlignment="1">
      <alignment horizontal="center"/>
    </xf>
    <xf numFmtId="0" fontId="16" fillId="0" borderId="29" xfId="0" applyFont="1" applyBorder="1" applyAlignment="1">
      <alignment horizontal="center"/>
    </xf>
    <xf numFmtId="0" fontId="16" fillId="0" borderId="27" xfId="0" applyFont="1" applyBorder="1" applyAlignment="1">
      <alignment horizontal="center"/>
    </xf>
    <xf numFmtId="0" fontId="20" fillId="0" borderId="0" xfId="0" applyFont="1" applyAlignment="1">
      <alignment horizontal="center"/>
    </xf>
    <xf numFmtId="0" fontId="27" fillId="0" borderId="24" xfId="0" applyFont="1" applyBorder="1" applyAlignment="1">
      <alignment horizontal="center" vertical="center"/>
    </xf>
    <xf numFmtId="0" fontId="15" fillId="0" borderId="29" xfId="0" applyFont="1" applyBorder="1" applyAlignment="1">
      <alignment horizontal="center" vertical="center"/>
    </xf>
    <xf numFmtId="0" fontId="15" fillId="0" borderId="27" xfId="0" applyFont="1" applyBorder="1" applyAlignment="1">
      <alignment horizontal="center" vertical="center"/>
    </xf>
    <xf numFmtId="10" fontId="15" fillId="0" borderId="24" xfId="0" applyNumberFormat="1" applyFont="1" applyBorder="1" applyAlignment="1">
      <alignment horizontal="center" vertical="center" wrapText="1"/>
    </xf>
    <xf numFmtId="10" fontId="15" fillId="0" borderId="29" xfId="0" applyNumberFormat="1" applyFont="1" applyBorder="1" applyAlignment="1">
      <alignment horizontal="center" vertical="center" wrapText="1"/>
    </xf>
    <xf numFmtId="10" fontId="15" fillId="0" borderId="27" xfId="0" applyNumberFormat="1" applyFont="1" applyBorder="1" applyAlignment="1">
      <alignment horizontal="center" vertical="center" wrapText="1"/>
    </xf>
    <xf numFmtId="4" fontId="15" fillId="0" borderId="24" xfId="0" applyNumberFormat="1" applyFont="1" applyBorder="1" applyAlignment="1">
      <alignment horizontal="center" vertical="center" wrapText="1"/>
    </xf>
    <xf numFmtId="4" fontId="15" fillId="0" borderId="29" xfId="0" applyNumberFormat="1" applyFont="1" applyBorder="1" applyAlignment="1">
      <alignment horizontal="center" vertical="center" wrapText="1"/>
    </xf>
    <xf numFmtId="4" fontId="15" fillId="0" borderId="27" xfId="0" applyNumberFormat="1" applyFont="1" applyBorder="1" applyAlignment="1">
      <alignment horizontal="center" vertical="center" wrapText="1"/>
    </xf>
    <xf numFmtId="4" fontId="16" fillId="0" borderId="29" xfId="0" applyNumberFormat="1" applyFont="1" applyBorder="1"/>
    <xf numFmtId="4" fontId="16" fillId="0" borderId="27" xfId="0" applyNumberFormat="1" applyFont="1" applyBorder="1"/>
    <xf numFmtId="10" fontId="14" fillId="0" borderId="24" xfId="0" applyNumberFormat="1" applyFont="1" applyBorder="1" applyAlignment="1">
      <alignment horizontal="center" vertical="center"/>
    </xf>
    <xf numFmtId="10" fontId="14" fillId="0" borderId="29" xfId="0" applyNumberFormat="1" applyFont="1" applyBorder="1" applyAlignment="1">
      <alignment horizontal="center" vertical="center"/>
    </xf>
    <xf numFmtId="10" fontId="14" fillId="0" borderId="27" xfId="0" applyNumberFormat="1" applyFont="1" applyBorder="1" applyAlignment="1">
      <alignment horizontal="center" vertical="center"/>
    </xf>
    <xf numFmtId="0" fontId="16" fillId="0" borderId="24" xfId="0" applyFont="1" applyBorder="1" applyAlignment="1">
      <alignment horizontal="center" vertical="center"/>
    </xf>
    <xf numFmtId="0" fontId="16" fillId="0" borderId="29" xfId="0" applyFont="1" applyBorder="1" applyAlignment="1">
      <alignment horizontal="center" vertical="center"/>
    </xf>
    <xf numFmtId="0" fontId="16" fillId="0" borderId="27" xfId="0" applyFont="1" applyBorder="1" applyAlignment="1">
      <alignment horizontal="center" vertical="center"/>
    </xf>
    <xf numFmtId="0" fontId="28" fillId="0" borderId="24" xfId="0" applyFont="1" applyBorder="1" applyAlignment="1">
      <alignment horizontal="center" vertical="center"/>
    </xf>
    <xf numFmtId="0" fontId="26" fillId="0" borderId="0" xfId="0" applyFont="1" applyAlignment="1">
      <alignment horizontal="center"/>
    </xf>
    <xf numFmtId="0" fontId="0" fillId="0" borderId="0" xfId="0" applyFont="1" applyAlignment="1"/>
    <xf numFmtId="0" fontId="15" fillId="0" borderId="24" xfId="0" applyFont="1" applyBorder="1" applyAlignment="1">
      <alignment horizontal="center" vertical="center" wrapText="1"/>
    </xf>
    <xf numFmtId="0" fontId="16" fillId="0" borderId="27" xfId="0" applyFont="1" applyBorder="1"/>
    <xf numFmtId="0" fontId="15" fillId="0" borderId="24" xfId="0" applyFont="1" applyBorder="1" applyAlignment="1">
      <alignment horizontal="center" vertical="center"/>
    </xf>
    <xf numFmtId="0" fontId="16" fillId="0" borderId="29" xfId="0" applyFont="1" applyBorder="1"/>
    <xf numFmtId="10" fontId="16" fillId="0" borderId="29" xfId="0" applyNumberFormat="1" applyFont="1" applyBorder="1"/>
    <xf numFmtId="10" fontId="16" fillId="0" borderId="27" xfId="0" applyNumberFormat="1" applyFont="1" applyBorder="1"/>
    <xf numFmtId="0" fontId="15" fillId="0" borderId="25" xfId="0" applyFont="1" applyBorder="1" applyAlignment="1">
      <alignment horizontal="center" vertical="center" wrapText="1"/>
    </xf>
    <xf numFmtId="0" fontId="16" fillId="0" borderId="26" xfId="0" applyFont="1" applyBorder="1"/>
    <xf numFmtId="0" fontId="27" fillId="0" borderId="24" xfId="0" applyFont="1" applyBorder="1" applyAlignment="1">
      <alignment horizontal="left" vertical="center" wrapText="1"/>
    </xf>
    <xf numFmtId="10" fontId="17" fillId="10" borderId="24" xfId="0" applyNumberFormat="1" applyFont="1" applyFill="1" applyBorder="1" applyAlignment="1">
      <alignment horizontal="center" vertical="center"/>
    </xf>
    <xf numFmtId="0" fontId="27" fillId="10" borderId="24" xfId="0" applyFont="1" applyFill="1" applyBorder="1" applyAlignment="1">
      <alignment horizontal="left" vertical="center" wrapText="1"/>
    </xf>
    <xf numFmtId="10" fontId="14" fillId="11" borderId="24" xfId="0" applyNumberFormat="1" applyFont="1" applyFill="1" applyBorder="1" applyAlignment="1">
      <alignment horizontal="center" vertical="center"/>
    </xf>
    <xf numFmtId="0" fontId="15" fillId="10" borderId="25" xfId="0" applyFont="1" applyFill="1" applyBorder="1" applyAlignment="1">
      <alignment horizontal="center"/>
    </xf>
    <xf numFmtId="0" fontId="16" fillId="0" borderId="30" xfId="0" applyFont="1" applyBorder="1"/>
    <xf numFmtId="2" fontId="15" fillId="0" borderId="24" xfId="0" applyNumberFormat="1" applyFont="1" applyBorder="1" applyAlignment="1">
      <alignment horizontal="center" vertical="center" wrapText="1"/>
    </xf>
    <xf numFmtId="2" fontId="15" fillId="0" borderId="29" xfId="0" applyNumberFormat="1" applyFont="1" applyBorder="1" applyAlignment="1">
      <alignment horizontal="center" vertical="center" wrapText="1"/>
    </xf>
    <xf numFmtId="2" fontId="15" fillId="0" borderId="27" xfId="0" applyNumberFormat="1" applyFont="1" applyBorder="1" applyAlignment="1">
      <alignment horizontal="center" vertical="center" wrapText="1"/>
    </xf>
    <xf numFmtId="2" fontId="16" fillId="0" borderId="29" xfId="0" applyNumberFormat="1" applyFont="1" applyBorder="1"/>
    <xf numFmtId="2" fontId="16" fillId="0" borderId="27" xfId="0" applyNumberFormat="1" applyFont="1" applyBorder="1"/>
    <xf numFmtId="0" fontId="15" fillId="0" borderId="29" xfId="0" applyFont="1" applyBorder="1" applyAlignment="1">
      <alignment horizontal="left" vertical="center" wrapText="1"/>
    </xf>
    <xf numFmtId="0" fontId="15" fillId="0" borderId="27" xfId="0" applyFont="1" applyBorder="1" applyAlignment="1">
      <alignment horizontal="left" vertical="center" wrapText="1"/>
    </xf>
    <xf numFmtId="1" fontId="15" fillId="0" borderId="24" xfId="0" applyNumberFormat="1" applyFont="1" applyBorder="1" applyAlignment="1">
      <alignment horizontal="center" vertical="center" wrapText="1"/>
    </xf>
    <xf numFmtId="0" fontId="14" fillId="0" borderId="25" xfId="0" applyFont="1" applyBorder="1" applyAlignment="1">
      <alignment horizontal="center" vertical="center"/>
    </xf>
    <xf numFmtId="2" fontId="26" fillId="0" borderId="25" xfId="0" applyNumberFormat="1" applyFont="1" applyBorder="1" applyAlignment="1">
      <alignment horizontal="center"/>
    </xf>
    <xf numFmtId="2" fontId="16" fillId="0" borderId="30" xfId="0" applyNumberFormat="1" applyFont="1" applyBorder="1"/>
    <xf numFmtId="2" fontId="16" fillId="0" borderId="26" xfId="0" applyNumberFormat="1" applyFont="1" applyBorder="1"/>
    <xf numFmtId="0" fontId="16" fillId="0" borderId="29" xfId="0" applyFont="1" applyBorder="1" applyAlignment="1">
      <alignment vertical="center"/>
    </xf>
    <xf numFmtId="0" fontId="16" fillId="0" borderId="27" xfId="0" applyFont="1" applyBorder="1" applyAlignment="1">
      <alignment vertical="center"/>
    </xf>
    <xf numFmtId="0" fontId="2" fillId="9" borderId="2" xfId="0" applyFont="1" applyFill="1" applyBorder="1" applyAlignment="1">
      <alignment horizontal="center" vertical="center"/>
    </xf>
    <xf numFmtId="0" fontId="2" fillId="9" borderId="8" xfId="0" applyFont="1" applyFill="1" applyBorder="1" applyAlignment="1">
      <alignment horizontal="center" vertical="center"/>
    </xf>
    <xf numFmtId="0" fontId="2" fillId="9" borderId="10" xfId="0" applyFont="1" applyFill="1" applyBorder="1" applyAlignment="1">
      <alignment horizontal="left" vertical="center" wrapText="1"/>
    </xf>
    <xf numFmtId="0" fontId="2" fillId="9" borderId="11" xfId="0" applyFont="1" applyFill="1" applyBorder="1" applyAlignment="1">
      <alignment horizontal="left" vertical="center" wrapText="1"/>
    </xf>
    <xf numFmtId="0" fontId="2" fillId="9" borderId="12" xfId="0" applyFont="1" applyFill="1" applyBorder="1" applyAlignment="1">
      <alignment horizontal="left" vertical="center" wrapText="1"/>
    </xf>
    <xf numFmtId="0" fontId="2" fillId="15" borderId="2" xfId="0" applyFont="1" applyFill="1" applyBorder="1" applyAlignment="1">
      <alignment horizontal="center" vertical="center"/>
    </xf>
    <xf numFmtId="0" fontId="2" fillId="15" borderId="8" xfId="0" applyFont="1" applyFill="1" applyBorder="1" applyAlignment="1">
      <alignment horizontal="center" vertical="center"/>
    </xf>
    <xf numFmtId="0" fontId="2" fillId="8" borderId="2" xfId="0" applyFont="1" applyFill="1" applyBorder="1" applyAlignment="1">
      <alignment horizontal="center" vertical="center"/>
    </xf>
    <xf numFmtId="0" fontId="2" fillId="8" borderId="8" xfId="0" applyFont="1" applyFill="1" applyBorder="1" applyAlignment="1">
      <alignment horizontal="center" vertical="center"/>
    </xf>
    <xf numFmtId="0" fontId="2" fillId="8" borderId="10" xfId="0" applyFont="1" applyFill="1" applyBorder="1" applyAlignment="1">
      <alignment horizontal="left" vertical="center" wrapText="1"/>
    </xf>
    <xf numFmtId="0" fontId="2" fillId="8" borderId="11" xfId="0" applyFont="1" applyFill="1" applyBorder="1" applyAlignment="1">
      <alignment horizontal="left" vertical="center" wrapText="1"/>
    </xf>
    <xf numFmtId="0" fontId="2" fillId="8" borderId="12" xfId="0" applyFont="1" applyFill="1" applyBorder="1" applyAlignment="1">
      <alignment horizontal="left" vertical="center" wrapText="1"/>
    </xf>
    <xf numFmtId="0" fontId="2" fillId="8" borderId="10" xfId="0" applyFont="1" applyFill="1" applyBorder="1" applyAlignment="1">
      <alignment horizontal="center" vertical="center"/>
    </xf>
    <xf numFmtId="0" fontId="2" fillId="8" borderId="11" xfId="0" applyFont="1" applyFill="1" applyBorder="1" applyAlignment="1">
      <alignment horizontal="center" vertical="center"/>
    </xf>
    <xf numFmtId="0" fontId="2" fillId="8" borderId="10" xfId="0" applyFont="1" applyFill="1" applyBorder="1" applyAlignment="1">
      <alignment horizontal="left" vertical="top" wrapText="1"/>
    </xf>
    <xf numFmtId="0" fontId="2" fillId="8" borderId="11" xfId="0" applyFont="1" applyFill="1" applyBorder="1" applyAlignment="1">
      <alignment horizontal="left" vertical="top" wrapText="1"/>
    </xf>
    <xf numFmtId="0" fontId="2" fillId="8" borderId="12" xfId="0" applyFont="1" applyFill="1" applyBorder="1" applyAlignment="1">
      <alignment horizontal="left" vertical="top" wrapText="1"/>
    </xf>
    <xf numFmtId="0" fontId="2" fillId="15" borderId="10" xfId="0" applyFont="1" applyFill="1" applyBorder="1" applyAlignment="1">
      <alignment horizontal="left" wrapText="1"/>
    </xf>
    <xf numFmtId="0" fontId="2" fillId="15" borderId="11" xfId="0" applyFont="1" applyFill="1" applyBorder="1" applyAlignment="1">
      <alignment horizontal="left" wrapText="1"/>
    </xf>
    <xf numFmtId="0" fontId="2" fillId="15" borderId="12" xfId="0" applyFont="1" applyFill="1" applyBorder="1" applyAlignment="1">
      <alignment horizontal="left" wrapText="1"/>
    </xf>
    <xf numFmtId="0" fontId="2" fillId="0" borderId="0" xfId="0" applyFont="1" applyBorder="1" applyAlignment="1">
      <alignment horizontal="left"/>
    </xf>
    <xf numFmtId="0" fontId="2" fillId="0" borderId="8" xfId="0" applyFont="1" applyBorder="1" applyAlignment="1">
      <alignment horizontal="left"/>
    </xf>
    <xf numFmtId="0" fontId="0" fillId="3" borderId="8" xfId="0" applyFill="1" applyBorder="1" applyAlignment="1"/>
    <xf numFmtId="0" fontId="0" fillId="3" borderId="3" xfId="0" applyFill="1" applyBorder="1"/>
    <xf numFmtId="0" fontId="3" fillId="3" borderId="13" xfId="0" applyFont="1" applyFill="1" applyBorder="1"/>
    <xf numFmtId="0" fontId="3" fillId="3" borderId="14" xfId="0" applyFont="1" applyFill="1" applyBorder="1" applyAlignment="1">
      <alignment horizontal="center" vertical="center"/>
    </xf>
    <xf numFmtId="0" fontId="3" fillId="3" borderId="15" xfId="0" applyFont="1" applyFill="1" applyBorder="1"/>
  </cellXfs>
  <cellStyles count="1">
    <cellStyle name="Normal" xfId="0" builtinId="0"/>
  </cellStyles>
  <dxfs count="0"/>
  <tableStyles count="0" defaultTableStyle="TableStyleMedium2" defaultPivotStyle="PivotStyleLight16"/>
  <colors>
    <mruColors>
      <color rgb="FF33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144780</xdr:colOff>
      <xdr:row>0</xdr:row>
      <xdr:rowOff>45720</xdr:rowOff>
    </xdr:from>
    <xdr:to>
      <xdr:col>3</xdr:col>
      <xdr:colOff>220980</xdr:colOff>
      <xdr:row>5</xdr:row>
      <xdr:rowOff>177648</xdr:rowOff>
    </xdr:to>
    <xdr:pic>
      <xdr:nvPicPr>
        <xdr:cNvPr id="2" name="Picture 1">
          <a:extLst>
            <a:ext uri="{FF2B5EF4-FFF2-40B4-BE49-F238E27FC236}">
              <a16:creationId xmlns:a16="http://schemas.microsoft.com/office/drawing/2014/main" xmlns="" id="{9006551D-5367-4A75-BCCB-2DC20FE1958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63980" y="45720"/>
          <a:ext cx="1043940" cy="97774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169546</xdr:colOff>
      <xdr:row>1</xdr:row>
      <xdr:rowOff>53340</xdr:rowOff>
    </xdr:from>
    <xdr:to>
      <xdr:col>1</xdr:col>
      <xdr:colOff>409041</xdr:colOff>
      <xdr:row>5</xdr:row>
      <xdr:rowOff>133350</xdr:rowOff>
    </xdr:to>
    <xdr:pic>
      <xdr:nvPicPr>
        <xdr:cNvPr id="6" name="Picture 5">
          <a:extLst>
            <a:ext uri="{FF2B5EF4-FFF2-40B4-BE49-F238E27FC236}">
              <a16:creationId xmlns:a16="http://schemas.microsoft.com/office/drawing/2014/main" xmlns="" id="{9006551D-5367-4A75-BCCB-2DC20FE1958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9546" y="53340"/>
          <a:ext cx="849095" cy="811530"/>
        </a:xfrm>
        <a:prstGeom prst="rect">
          <a:avLst/>
        </a:prstGeom>
      </xdr:spPr>
    </xdr:pic>
    <xdr:clientData/>
  </xdr:twoCellAnchor>
  <xdr:oneCellAnchor>
    <xdr:from>
      <xdr:col>10</xdr:col>
      <xdr:colOff>708660</xdr:colOff>
      <xdr:row>86</xdr:row>
      <xdr:rowOff>91440</xdr:rowOff>
    </xdr:from>
    <xdr:ext cx="1280160" cy="1092200"/>
    <xdr:pic>
      <xdr:nvPicPr>
        <xdr:cNvPr id="7" name="Picture 6" descr="her-0"/>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656320" y="28194000"/>
          <a:ext cx="1280160" cy="1092200"/>
        </a:xfrm>
        <a:prstGeom prst="rect">
          <a:avLst/>
        </a:prstGeom>
        <a:noFill/>
        <a:ln>
          <a:noFill/>
        </a:ln>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10</xdr:col>
      <xdr:colOff>7620</xdr:colOff>
      <xdr:row>27</xdr:row>
      <xdr:rowOff>83820</xdr:rowOff>
    </xdr:from>
    <xdr:to>
      <xdr:col>11</xdr:col>
      <xdr:colOff>396240</xdr:colOff>
      <xdr:row>33</xdr:row>
      <xdr:rowOff>78740</xdr:rowOff>
    </xdr:to>
    <xdr:pic>
      <xdr:nvPicPr>
        <xdr:cNvPr id="2" name="Picture 1" descr="her-0"/>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100060" y="4876800"/>
          <a:ext cx="1280160" cy="1092200"/>
        </a:xfrm>
        <a:prstGeom prst="rect">
          <a:avLst/>
        </a:prstGeom>
        <a:noFill/>
        <a:ln>
          <a:noFill/>
        </a:ln>
      </xdr:spPr>
    </xdr:pic>
    <xdr:clientData/>
  </xdr:twoCellAnchor>
  <xdr:twoCellAnchor editAs="oneCell">
    <xdr:from>
      <xdr:col>1</xdr:col>
      <xdr:colOff>192406</xdr:colOff>
      <xdr:row>0</xdr:row>
      <xdr:rowOff>76200</xdr:rowOff>
    </xdr:from>
    <xdr:to>
      <xdr:col>1</xdr:col>
      <xdr:colOff>1181100</xdr:colOff>
      <xdr:row>5</xdr:row>
      <xdr:rowOff>133350</xdr:rowOff>
    </xdr:to>
    <xdr:pic>
      <xdr:nvPicPr>
        <xdr:cNvPr id="3" name="Picture 2">
          <a:extLst>
            <a:ext uri="{FF2B5EF4-FFF2-40B4-BE49-F238E27FC236}">
              <a16:creationId xmlns:a16="http://schemas.microsoft.com/office/drawing/2014/main" xmlns="" id="{9006551D-5367-4A75-BCCB-2DC20FE1958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02006" y="76200"/>
          <a:ext cx="988694" cy="88773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129540</xdr:colOff>
      <xdr:row>0</xdr:row>
      <xdr:rowOff>60960</xdr:rowOff>
    </xdr:from>
    <xdr:to>
      <xdr:col>3</xdr:col>
      <xdr:colOff>548640</xdr:colOff>
      <xdr:row>5</xdr:row>
      <xdr:rowOff>165348</xdr:rowOff>
    </xdr:to>
    <xdr:pic>
      <xdr:nvPicPr>
        <xdr:cNvPr id="2" name="Picture 1">
          <a:extLst>
            <a:ext uri="{FF2B5EF4-FFF2-40B4-BE49-F238E27FC236}">
              <a16:creationId xmlns:a16="http://schemas.microsoft.com/office/drawing/2014/main" xmlns="" id="{9006551D-5367-4A75-BCCB-2DC20FE1958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48740" y="60960"/>
          <a:ext cx="1028700" cy="97306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358140</xdr:colOff>
      <xdr:row>0</xdr:row>
      <xdr:rowOff>68580</xdr:rowOff>
    </xdr:from>
    <xdr:to>
      <xdr:col>2</xdr:col>
      <xdr:colOff>114300</xdr:colOff>
      <xdr:row>5</xdr:row>
      <xdr:rowOff>105166</xdr:rowOff>
    </xdr:to>
    <xdr:pic>
      <xdr:nvPicPr>
        <xdr:cNvPr id="2" name="Picture 1">
          <a:extLst>
            <a:ext uri="{FF2B5EF4-FFF2-40B4-BE49-F238E27FC236}">
              <a16:creationId xmlns:a16="http://schemas.microsoft.com/office/drawing/2014/main" xmlns="" id="{9006551D-5367-4A75-BCCB-2DC20FE1958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740" y="68580"/>
          <a:ext cx="998220" cy="96622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223960</xdr:colOff>
      <xdr:row>0</xdr:row>
      <xdr:rowOff>60959</xdr:rowOff>
    </xdr:from>
    <xdr:to>
      <xdr:col>2</xdr:col>
      <xdr:colOff>541020</xdr:colOff>
      <xdr:row>5</xdr:row>
      <xdr:rowOff>167640</xdr:rowOff>
    </xdr:to>
    <xdr:pic>
      <xdr:nvPicPr>
        <xdr:cNvPr id="2" name="Picture 1">
          <a:extLst>
            <a:ext uri="{FF2B5EF4-FFF2-40B4-BE49-F238E27FC236}">
              <a16:creationId xmlns:a16="http://schemas.microsoft.com/office/drawing/2014/main" xmlns="" id="{9006551D-5367-4A75-BCCB-2DC20FE1958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33560" y="60959"/>
          <a:ext cx="926660" cy="922021"/>
        </a:xfrm>
        <a:prstGeom prst="rect">
          <a:avLst/>
        </a:prstGeom>
      </xdr:spPr>
    </xdr:pic>
    <xdr:clientData/>
  </xdr:twoCellAnchor>
  <xdr:oneCellAnchor>
    <xdr:from>
      <xdr:col>5</xdr:col>
      <xdr:colOff>60873</xdr:colOff>
      <xdr:row>21</xdr:row>
      <xdr:rowOff>152215</xdr:rowOff>
    </xdr:from>
    <xdr:ext cx="3215817" cy="937629"/>
    <xdr:sp macro="" textlink="">
      <xdr:nvSpPr>
        <xdr:cNvPr id="3" name="Rectangle 2"/>
        <xdr:cNvSpPr/>
      </xdr:nvSpPr>
      <xdr:spPr>
        <a:xfrm>
          <a:off x="3680373" y="4152715"/>
          <a:ext cx="3215817" cy="937629"/>
        </a:xfrm>
        <a:prstGeom prst="rect">
          <a:avLst/>
        </a:prstGeom>
        <a:noFill/>
      </xdr:spPr>
      <xdr:txBody>
        <a:bodyPr wrap="none" lIns="91440" tIns="45720" rIns="91440" bIns="45720">
          <a:spAutoFit/>
        </a:bodyPr>
        <a:lstStyle/>
        <a:p>
          <a:pPr algn="ctr"/>
          <a:r>
            <a:rPr lang="en-US" sz="5400" b="1" cap="none" spc="0">
              <a:ln w="12700" cmpd="sng">
                <a:solidFill>
                  <a:schemeClr val="accent4"/>
                </a:solidFill>
                <a:prstDash val="solid"/>
              </a:ln>
              <a:gradFill>
                <a:gsLst>
                  <a:gs pos="0">
                    <a:schemeClr val="accent4"/>
                  </a:gs>
                  <a:gs pos="4000">
                    <a:schemeClr val="accent4">
                      <a:lumMod val="60000"/>
                      <a:lumOff val="40000"/>
                    </a:schemeClr>
                  </a:gs>
                  <a:gs pos="87000">
                    <a:schemeClr val="accent4">
                      <a:lumMod val="20000"/>
                      <a:lumOff val="80000"/>
                    </a:schemeClr>
                  </a:gs>
                </a:gsLst>
                <a:lin ang="5400000"/>
              </a:gradFill>
              <a:effectLst/>
            </a:rPr>
            <a:t>Speciment</a:t>
          </a: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E25"/>
  <sheetViews>
    <sheetView topLeftCell="A4" workbookViewId="0">
      <selection activeCell="G12" sqref="G12"/>
    </sheetView>
  </sheetViews>
  <sheetFormatPr defaultRowHeight="14.4"/>
  <cols>
    <col min="3" max="3" width="14.109375" customWidth="1"/>
    <col min="4" max="4" width="4.77734375" customWidth="1"/>
    <col min="5" max="5" width="88.109375" customWidth="1"/>
    <col min="9" max="9" width="64.21875" customWidth="1"/>
  </cols>
  <sheetData>
    <row r="1" spans="3:5" ht="22.8">
      <c r="C1" s="1"/>
      <c r="D1" s="2"/>
      <c r="E1" s="84" t="s">
        <v>54</v>
      </c>
    </row>
    <row r="2" spans="3:5" ht="11.4" customHeight="1">
      <c r="C2" s="3"/>
      <c r="D2" s="4"/>
      <c r="E2" s="30"/>
    </row>
    <row r="3" spans="3:5" ht="14.4" customHeight="1">
      <c r="C3" s="3"/>
      <c r="D3" s="4"/>
      <c r="E3" s="34" t="s">
        <v>55</v>
      </c>
    </row>
    <row r="4" spans="3:5" ht="14.4" customHeight="1">
      <c r="C4" s="3"/>
      <c r="D4" s="4"/>
      <c r="E4" s="34" t="s">
        <v>294</v>
      </c>
    </row>
    <row r="5" spans="3:5" ht="3.6" customHeight="1">
      <c r="C5" s="3"/>
      <c r="D5" s="4"/>
      <c r="E5" s="30"/>
    </row>
    <row r="6" spans="3:5" ht="15.6">
      <c r="C6" s="81" t="s">
        <v>66</v>
      </c>
      <c r="D6" s="82"/>
      <c r="E6" s="83" t="s">
        <v>192</v>
      </c>
    </row>
    <row r="8" spans="3:5" ht="18">
      <c r="C8" s="37" t="s">
        <v>53</v>
      </c>
      <c r="D8" s="37" t="s">
        <v>66</v>
      </c>
      <c r="E8" s="37" t="s">
        <v>80</v>
      </c>
    </row>
    <row r="9" spans="3:5" ht="15" thickBot="1"/>
    <row r="10" spans="3:5" ht="15" thickBot="1">
      <c r="C10" s="90" t="s">
        <v>106</v>
      </c>
      <c r="E10" s="91" t="s">
        <v>204</v>
      </c>
    </row>
    <row r="11" spans="3:5" ht="29.4" thickBot="1">
      <c r="C11" s="99" t="s">
        <v>11</v>
      </c>
      <c r="E11" s="92" t="s">
        <v>205</v>
      </c>
    </row>
    <row r="12" spans="3:5" ht="29.4" thickBot="1">
      <c r="C12" s="99" t="s">
        <v>12</v>
      </c>
      <c r="E12" s="92" t="s">
        <v>206</v>
      </c>
    </row>
    <row r="13" spans="3:5" ht="15" thickBot="1">
      <c r="C13" s="99" t="s">
        <v>207</v>
      </c>
      <c r="E13" s="92" t="s">
        <v>208</v>
      </c>
    </row>
    <row r="14" spans="3:5" ht="43.8" thickBot="1">
      <c r="C14" s="100" t="s">
        <v>62</v>
      </c>
      <c r="E14" s="94" t="s">
        <v>209</v>
      </c>
    </row>
    <row r="15" spans="3:5" ht="29.4" thickBot="1">
      <c r="C15" s="100" t="s">
        <v>210</v>
      </c>
      <c r="E15" s="94" t="s">
        <v>211</v>
      </c>
    </row>
    <row r="16" spans="3:5" ht="29.4" thickBot="1">
      <c r="C16" s="101" t="s">
        <v>212</v>
      </c>
      <c r="E16" s="96" t="s">
        <v>213</v>
      </c>
    </row>
    <row r="17" spans="3:5" ht="29.4" thickBot="1">
      <c r="C17" s="101" t="s">
        <v>65</v>
      </c>
      <c r="E17" s="96" t="s">
        <v>214</v>
      </c>
    </row>
    <row r="18" spans="3:5" ht="29.4" thickBot="1">
      <c r="C18" s="102" t="s">
        <v>215</v>
      </c>
      <c r="E18" s="98" t="s">
        <v>216</v>
      </c>
    </row>
    <row r="19" spans="3:5" ht="23.4" customHeight="1" thickBot="1">
      <c r="C19" s="102" t="s">
        <v>81</v>
      </c>
      <c r="E19" s="98" t="s">
        <v>217</v>
      </c>
    </row>
    <row r="21" spans="3:5" ht="15" thickBot="1"/>
    <row r="22" spans="3:5" ht="15" thickBot="1">
      <c r="C22" s="103" t="s">
        <v>218</v>
      </c>
    </row>
    <row r="23" spans="3:5" ht="15" thickBot="1">
      <c r="C23" s="93" t="s">
        <v>219</v>
      </c>
    </row>
    <row r="24" spans="3:5" ht="15" thickBot="1">
      <c r="C24" s="95" t="s">
        <v>220</v>
      </c>
    </row>
    <row r="25" spans="3:5" ht="15" thickBot="1">
      <c r="C25" s="97" t="s">
        <v>221</v>
      </c>
    </row>
  </sheetData>
  <pageMargins left="0.7" right="0.7" top="0.75" bottom="0.75" header="0.3" footer="0.3"/>
  <pageSetup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94"/>
  <sheetViews>
    <sheetView topLeftCell="A75" workbookViewId="0">
      <selection activeCell="H68" sqref="H68:H69"/>
    </sheetView>
  </sheetViews>
  <sheetFormatPr defaultRowHeight="14.4"/>
  <cols>
    <col min="5" max="5" width="10.6640625" bestFit="1" customWidth="1"/>
    <col min="6" max="6" width="11.33203125" customWidth="1"/>
    <col min="7" max="7" width="19.6640625" customWidth="1"/>
    <col min="8" max="8" width="16.109375" customWidth="1"/>
    <col min="9" max="9" width="11.33203125" customWidth="1"/>
    <col min="10" max="11" width="11.21875" customWidth="1"/>
    <col min="12" max="12" width="11.5546875" bestFit="1" customWidth="1"/>
    <col min="13" max="13" width="11.44140625" customWidth="1"/>
    <col min="14" max="14" width="12" customWidth="1"/>
    <col min="15" max="15" width="12.21875" customWidth="1"/>
    <col min="16" max="16" width="12.21875" bestFit="1" customWidth="1"/>
  </cols>
  <sheetData>
    <row r="1" spans="1:15">
      <c r="A1" s="15"/>
      <c r="B1" s="15"/>
      <c r="C1" s="15"/>
      <c r="D1" s="15"/>
      <c r="E1" s="15"/>
      <c r="F1" s="15"/>
      <c r="G1" s="15"/>
      <c r="H1" s="15"/>
      <c r="I1" s="15"/>
      <c r="J1" s="15"/>
      <c r="K1" s="15"/>
      <c r="L1" s="15"/>
      <c r="M1" s="15"/>
      <c r="N1" s="15"/>
    </row>
    <row r="2" spans="1:15">
      <c r="A2" s="1"/>
      <c r="B2" s="2"/>
      <c r="C2" s="242" t="s">
        <v>54</v>
      </c>
      <c r="D2" s="243"/>
      <c r="E2" s="243"/>
      <c r="F2" s="243"/>
      <c r="G2" s="243"/>
      <c r="H2" s="243"/>
      <c r="I2" s="243"/>
      <c r="J2" s="243"/>
      <c r="K2" s="243"/>
      <c r="L2" s="243"/>
      <c r="M2" s="243"/>
      <c r="N2" s="243"/>
      <c r="O2" s="244"/>
    </row>
    <row r="3" spans="1:15">
      <c r="A3" s="3"/>
      <c r="B3" s="4"/>
      <c r="C3" s="245"/>
      <c r="D3" s="246"/>
      <c r="E3" s="246"/>
      <c r="F3" s="246"/>
      <c r="G3" s="246"/>
      <c r="H3" s="246"/>
      <c r="I3" s="246"/>
      <c r="J3" s="246"/>
      <c r="K3" s="246"/>
      <c r="L3" s="246"/>
      <c r="M3" s="246"/>
      <c r="N3" s="246"/>
      <c r="O3" s="247"/>
    </row>
    <row r="4" spans="1:15">
      <c r="A4" s="3"/>
      <c r="B4" s="4"/>
      <c r="C4" s="245" t="s">
        <v>55</v>
      </c>
      <c r="D4" s="246"/>
      <c r="E4" s="246"/>
      <c r="F4" s="246"/>
      <c r="G4" s="246"/>
      <c r="H4" s="246"/>
      <c r="I4" s="246"/>
      <c r="J4" s="246"/>
      <c r="K4" s="246"/>
      <c r="L4" s="246"/>
      <c r="M4" s="246"/>
      <c r="N4" s="246"/>
      <c r="O4" s="247"/>
    </row>
    <row r="5" spans="1:15">
      <c r="A5" s="3"/>
      <c r="B5" s="4"/>
      <c r="C5" s="245"/>
      <c r="D5" s="246"/>
      <c r="E5" s="246"/>
      <c r="F5" s="246"/>
      <c r="G5" s="246"/>
      <c r="H5" s="246"/>
      <c r="I5" s="246"/>
      <c r="J5" s="246"/>
      <c r="K5" s="246"/>
      <c r="L5" s="246"/>
      <c r="M5" s="246"/>
      <c r="N5" s="246"/>
      <c r="O5" s="247"/>
    </row>
    <row r="6" spans="1:15">
      <c r="A6" s="3"/>
      <c r="B6" s="4"/>
      <c r="C6" s="245" t="s">
        <v>234</v>
      </c>
      <c r="D6" s="246"/>
      <c r="E6" s="246"/>
      <c r="F6" s="246"/>
      <c r="G6" s="246"/>
      <c r="H6" s="246"/>
      <c r="I6" s="246"/>
      <c r="J6" s="246"/>
      <c r="K6" s="246"/>
      <c r="L6" s="246"/>
      <c r="M6" s="246"/>
      <c r="N6" s="246"/>
      <c r="O6" s="247"/>
    </row>
    <row r="7" spans="1:15">
      <c r="A7" s="3"/>
      <c r="B7" s="4"/>
      <c r="C7" s="245"/>
      <c r="D7" s="246"/>
      <c r="E7" s="246"/>
      <c r="F7" s="246"/>
      <c r="G7" s="246"/>
      <c r="H7" s="246"/>
      <c r="I7" s="246"/>
      <c r="J7" s="246"/>
      <c r="K7" s="246"/>
      <c r="L7" s="246"/>
      <c r="M7" s="246"/>
      <c r="N7" s="246"/>
      <c r="O7" s="247"/>
    </row>
    <row r="8" spans="1:15" ht="15.6">
      <c r="A8" s="248" t="s">
        <v>235</v>
      </c>
      <c r="B8" s="249"/>
      <c r="C8" s="249"/>
      <c r="D8" s="249"/>
      <c r="E8" s="249"/>
      <c r="F8" s="249"/>
      <c r="G8" s="249"/>
      <c r="H8" s="249"/>
      <c r="I8" s="249"/>
      <c r="J8" s="249"/>
      <c r="K8" s="249"/>
      <c r="L8" s="249"/>
      <c r="M8" s="249"/>
      <c r="N8" s="249"/>
      <c r="O8" s="250"/>
    </row>
    <row r="9" spans="1:15">
      <c r="A9" s="160" t="s">
        <v>0</v>
      </c>
      <c r="B9" s="161"/>
      <c r="C9" s="161"/>
      <c r="D9" s="162"/>
      <c r="E9" s="160" t="s">
        <v>1</v>
      </c>
      <c r="F9" s="162"/>
      <c r="G9" s="160" t="s">
        <v>2</v>
      </c>
      <c r="H9" s="162"/>
      <c r="I9" s="160" t="s">
        <v>3</v>
      </c>
      <c r="J9" s="162"/>
      <c r="K9" s="160" t="s">
        <v>4</v>
      </c>
      <c r="L9" s="162"/>
      <c r="M9" s="160" t="s">
        <v>5</v>
      </c>
      <c r="N9" s="161"/>
      <c r="O9" s="162"/>
    </row>
    <row r="10" spans="1:15">
      <c r="A10" s="223" t="s">
        <v>236</v>
      </c>
      <c r="B10" s="224"/>
      <c r="C10" s="224"/>
      <c r="D10" s="225"/>
      <c r="E10" s="229"/>
      <c r="F10" s="230"/>
      <c r="G10" s="233" t="s">
        <v>237</v>
      </c>
      <c r="H10" s="234"/>
      <c r="I10" s="5" t="s">
        <v>51</v>
      </c>
      <c r="J10" s="26">
        <v>3</v>
      </c>
      <c r="K10" s="223" t="s">
        <v>75</v>
      </c>
      <c r="L10" s="225"/>
      <c r="M10" s="229"/>
      <c r="N10" s="237"/>
      <c r="O10" s="230"/>
    </row>
    <row r="11" spans="1:15">
      <c r="A11" s="226"/>
      <c r="B11" s="227"/>
      <c r="C11" s="227"/>
      <c r="D11" s="228"/>
      <c r="E11" s="231"/>
      <c r="F11" s="232"/>
      <c r="G11" s="235"/>
      <c r="H11" s="236"/>
      <c r="I11" s="5" t="s">
        <v>52</v>
      </c>
      <c r="J11" s="26">
        <v>0</v>
      </c>
      <c r="K11" s="226"/>
      <c r="L11" s="228"/>
      <c r="M11" s="231" t="s">
        <v>225</v>
      </c>
      <c r="N11" s="238"/>
      <c r="O11" s="232"/>
    </row>
    <row r="12" spans="1:15">
      <c r="A12" s="239" t="s">
        <v>6</v>
      </c>
      <c r="B12" s="239"/>
      <c r="C12" s="239"/>
      <c r="D12" s="239"/>
      <c r="E12" s="160" t="s">
        <v>7</v>
      </c>
      <c r="F12" s="161"/>
      <c r="G12" s="162"/>
      <c r="H12" s="160" t="s">
        <v>8</v>
      </c>
      <c r="I12" s="161"/>
      <c r="J12" s="162"/>
      <c r="K12" s="240" t="s">
        <v>9</v>
      </c>
      <c r="L12" s="241"/>
      <c r="M12" s="241"/>
      <c r="N12" s="241"/>
      <c r="O12" s="166"/>
    </row>
    <row r="13" spans="1:15">
      <c r="A13" s="6"/>
      <c r="B13" s="7"/>
      <c r="C13" s="7"/>
      <c r="D13" s="8"/>
      <c r="E13" s="209" t="s">
        <v>103</v>
      </c>
      <c r="F13" s="210"/>
      <c r="G13" s="211"/>
      <c r="H13" s="199"/>
      <c r="I13" s="199"/>
      <c r="J13" s="199"/>
      <c r="K13" s="117" t="s">
        <v>238</v>
      </c>
      <c r="L13" s="216"/>
      <c r="M13" s="216"/>
      <c r="N13" s="216"/>
      <c r="O13" s="118"/>
    </row>
    <row r="14" spans="1:15">
      <c r="A14" s="9"/>
      <c r="B14" s="10"/>
      <c r="C14" s="10"/>
      <c r="D14" s="11"/>
      <c r="E14" s="212"/>
      <c r="F14" s="213"/>
      <c r="G14" s="214"/>
      <c r="H14" s="215"/>
      <c r="I14" s="215"/>
      <c r="J14" s="215"/>
      <c r="K14" s="137"/>
      <c r="L14" s="217"/>
      <c r="M14" s="217"/>
      <c r="N14" s="217"/>
      <c r="O14" s="138"/>
    </row>
    <row r="15" spans="1:15">
      <c r="A15" s="12"/>
      <c r="B15" s="13"/>
      <c r="C15" s="14"/>
      <c r="D15" s="197" t="s">
        <v>10</v>
      </c>
      <c r="E15" s="204"/>
      <c r="F15" s="218"/>
      <c r="G15" s="218"/>
      <c r="H15" s="219"/>
      <c r="I15" s="15"/>
      <c r="J15" s="15"/>
      <c r="K15" s="15"/>
      <c r="L15" s="15"/>
      <c r="M15" s="15"/>
      <c r="N15" s="15"/>
    </row>
    <row r="16" spans="1:15">
      <c r="A16" s="180" t="s">
        <v>14</v>
      </c>
      <c r="B16" s="181"/>
      <c r="C16" s="182"/>
      <c r="D16" s="339" t="str">
        <f>'CPL Math'!C11</f>
        <v>CPL 1</v>
      </c>
      <c r="E16" s="340"/>
      <c r="F16" s="341" t="str">
        <f>'CPL Math'!E11</f>
        <v>Bertakwa kepada Tuhan Yang Maha Esa, memiliki rasa nasionalisme, serta menjunjung sikap anti korupsi; taat hukum dalam kehidupan bermasyarakat dan bernegara berdasarkan Pancasila</v>
      </c>
      <c r="G16" s="342"/>
      <c r="H16" s="342"/>
      <c r="I16" s="342"/>
      <c r="J16" s="342"/>
      <c r="K16" s="342"/>
      <c r="L16" s="342"/>
      <c r="M16" s="342"/>
      <c r="N16" s="342"/>
      <c r="O16" s="343"/>
    </row>
    <row r="17" spans="1:15" ht="26.4" customHeight="1">
      <c r="A17" s="194"/>
      <c r="B17" s="195"/>
      <c r="C17" s="196"/>
      <c r="D17" s="344" t="str">
        <f>'CPL Math'!C17</f>
        <v>CPL 7</v>
      </c>
      <c r="E17" s="345"/>
      <c r="F17" s="356" t="str">
        <f>'CPL Math'!E17</f>
        <v xml:space="preserve">Mampu merumuskan, meyelesaikan, menginterpretasi dan menganalisis suatu permasalahan dunia nyata melalui pendekatan matematika dengan atau tanpa bantuan perangkat lunak secara komprehensif </v>
      </c>
      <c r="G17" s="357"/>
      <c r="H17" s="357"/>
      <c r="I17" s="357"/>
      <c r="J17" s="357"/>
      <c r="K17" s="357"/>
      <c r="L17" s="357"/>
      <c r="M17" s="357"/>
      <c r="N17" s="357"/>
      <c r="O17" s="358"/>
    </row>
    <row r="18" spans="1:15">
      <c r="A18" s="194"/>
      <c r="B18" s="195"/>
      <c r="C18" s="196"/>
      <c r="D18" s="346" t="str">
        <f>'CPL Math'!C18</f>
        <v>CPL 8</v>
      </c>
      <c r="E18" s="347"/>
      <c r="F18" s="348" t="str">
        <f>'CPL Math'!E18</f>
        <v>Mampu menguasai konsep teoritis matematika dan konsep model matematika secara lengkap dan mendalam</v>
      </c>
      <c r="G18" s="349"/>
      <c r="H18" s="349"/>
      <c r="I18" s="349"/>
      <c r="J18" s="349"/>
      <c r="K18" s="349"/>
      <c r="L18" s="349"/>
      <c r="M18" s="349"/>
      <c r="N18" s="349"/>
      <c r="O18" s="350"/>
    </row>
    <row r="19" spans="1:15">
      <c r="A19" s="194"/>
      <c r="B19" s="195"/>
      <c r="C19" s="196"/>
      <c r="D19" s="351" t="str">
        <f>'CPL Math'!C19</f>
        <v>CPL 9</v>
      </c>
      <c r="E19" s="352"/>
      <c r="F19" s="353" t="str">
        <f>'CPL Math'!E19</f>
        <v>Menguasai penerapan prinsip matematika di bidang industri dan matematika keuangan</v>
      </c>
      <c r="G19" s="354"/>
      <c r="H19" s="354"/>
      <c r="I19" s="354"/>
      <c r="J19" s="354"/>
      <c r="K19" s="354"/>
      <c r="L19" s="354"/>
      <c r="M19" s="354"/>
      <c r="N19" s="354"/>
      <c r="O19" s="355"/>
    </row>
    <row r="20" spans="1:15">
      <c r="A20" s="194"/>
      <c r="B20" s="195"/>
      <c r="C20" s="196"/>
      <c r="D20" s="197" t="s">
        <v>13</v>
      </c>
      <c r="E20" s="204"/>
      <c r="F20" s="205"/>
      <c r="G20" s="205"/>
      <c r="H20" s="206"/>
      <c r="I20" s="15"/>
      <c r="J20" s="15"/>
      <c r="K20" s="15"/>
      <c r="L20" s="15"/>
      <c r="M20" s="15"/>
      <c r="N20" s="15"/>
    </row>
    <row r="21" spans="1:15">
      <c r="A21" s="194"/>
      <c r="B21" s="195"/>
      <c r="C21" s="196"/>
      <c r="D21" s="117" t="s">
        <v>16</v>
      </c>
      <c r="E21" s="118"/>
      <c r="F21" s="220" t="s">
        <v>239</v>
      </c>
      <c r="G21" s="221"/>
      <c r="H21" s="221"/>
      <c r="I21" s="221"/>
      <c r="J21" s="221"/>
      <c r="K21" s="221"/>
      <c r="L21" s="221"/>
      <c r="M21" s="221"/>
      <c r="N21" s="221"/>
      <c r="O21" s="222"/>
    </row>
    <row r="22" spans="1:15">
      <c r="A22" s="194"/>
      <c r="B22" s="195"/>
      <c r="C22" s="196"/>
      <c r="D22" s="117" t="s">
        <v>17</v>
      </c>
      <c r="E22" s="118"/>
      <c r="F22" s="163" t="s">
        <v>240</v>
      </c>
      <c r="G22" s="164"/>
      <c r="H22" s="164"/>
      <c r="I22" s="164"/>
      <c r="J22" s="164"/>
      <c r="K22" s="164"/>
      <c r="L22" s="164"/>
      <c r="M22" s="164"/>
      <c r="N22" s="164"/>
      <c r="O22" s="165"/>
    </row>
    <row r="23" spans="1:15">
      <c r="A23" s="194"/>
      <c r="B23" s="195"/>
      <c r="C23" s="196"/>
      <c r="D23" s="207" t="s">
        <v>56</v>
      </c>
      <c r="E23" s="208"/>
      <c r="F23" s="163" t="s">
        <v>241</v>
      </c>
      <c r="G23" s="164"/>
      <c r="H23" s="164"/>
      <c r="I23" s="164"/>
      <c r="J23" s="164"/>
      <c r="K23" s="164"/>
      <c r="L23" s="164"/>
      <c r="M23" s="164"/>
      <c r="N23" s="164"/>
      <c r="O23" s="165"/>
    </row>
    <row r="24" spans="1:15">
      <c r="A24" s="194"/>
      <c r="B24" s="195"/>
      <c r="C24" s="196"/>
      <c r="D24" s="207" t="s">
        <v>57</v>
      </c>
      <c r="E24" s="208"/>
      <c r="F24" s="163" t="s">
        <v>242</v>
      </c>
      <c r="G24" s="164"/>
      <c r="H24" s="164"/>
      <c r="I24" s="164"/>
      <c r="J24" s="164"/>
      <c r="K24" s="164"/>
      <c r="L24" s="164"/>
      <c r="M24" s="164"/>
      <c r="N24" s="164"/>
      <c r="O24" s="165"/>
    </row>
    <row r="25" spans="1:15">
      <c r="A25" s="194"/>
      <c r="B25" s="195"/>
      <c r="C25" s="196"/>
      <c r="D25" s="207" t="s">
        <v>58</v>
      </c>
      <c r="E25" s="208"/>
      <c r="F25" s="163" t="s">
        <v>243</v>
      </c>
      <c r="G25" s="164"/>
      <c r="H25" s="164"/>
      <c r="I25" s="164"/>
      <c r="J25" s="164"/>
      <c r="K25" s="164"/>
      <c r="L25" s="164"/>
      <c r="M25" s="164"/>
      <c r="N25" s="164"/>
      <c r="O25" s="165"/>
    </row>
    <row r="26" spans="1:15">
      <c r="A26" s="194"/>
      <c r="B26" s="195"/>
      <c r="C26" s="196"/>
      <c r="D26" s="197" t="s">
        <v>15</v>
      </c>
      <c r="E26" s="204"/>
      <c r="F26" s="205"/>
      <c r="G26" s="205"/>
      <c r="H26" s="206"/>
      <c r="I26" s="15"/>
      <c r="J26" s="15"/>
      <c r="K26" s="15"/>
      <c r="L26" s="15"/>
      <c r="M26" s="15"/>
      <c r="N26" s="15"/>
    </row>
    <row r="27" spans="1:15">
      <c r="A27" s="194"/>
      <c r="B27" s="195"/>
      <c r="C27" s="196"/>
      <c r="D27" s="117" t="s">
        <v>18</v>
      </c>
      <c r="E27" s="118"/>
      <c r="F27" s="201" t="s">
        <v>244</v>
      </c>
      <c r="G27" s="202"/>
      <c r="H27" s="202"/>
      <c r="I27" s="202"/>
      <c r="J27" s="202"/>
      <c r="K27" s="202"/>
      <c r="L27" s="202"/>
      <c r="M27" s="202"/>
      <c r="N27" s="202"/>
      <c r="O27" s="203"/>
    </row>
    <row r="28" spans="1:15">
      <c r="A28" s="194"/>
      <c r="B28" s="195"/>
      <c r="C28" s="196"/>
      <c r="D28" s="117" t="s">
        <v>19</v>
      </c>
      <c r="E28" s="118"/>
      <c r="F28" s="201" t="s">
        <v>245</v>
      </c>
      <c r="G28" s="202"/>
      <c r="H28" s="202"/>
      <c r="I28" s="202"/>
      <c r="J28" s="202"/>
      <c r="K28" s="202"/>
      <c r="L28" s="202"/>
      <c r="M28" s="202"/>
      <c r="N28" s="202"/>
      <c r="O28" s="203"/>
    </row>
    <row r="29" spans="1:15">
      <c r="A29" s="194"/>
      <c r="B29" s="195"/>
      <c r="C29" s="196"/>
      <c r="D29" s="117" t="s">
        <v>21</v>
      </c>
      <c r="E29" s="118"/>
      <c r="F29" s="201" t="s">
        <v>246</v>
      </c>
      <c r="G29" s="202"/>
      <c r="H29" s="202"/>
      <c r="I29" s="202"/>
      <c r="J29" s="202"/>
      <c r="K29" s="202"/>
      <c r="L29" s="202"/>
      <c r="M29" s="202"/>
      <c r="N29" s="202"/>
      <c r="O29" s="203"/>
    </row>
    <row r="30" spans="1:15">
      <c r="A30" s="194"/>
      <c r="B30" s="195"/>
      <c r="C30" s="196"/>
      <c r="D30" s="117" t="s">
        <v>22</v>
      </c>
      <c r="E30" s="118"/>
      <c r="F30" s="201" t="s">
        <v>247</v>
      </c>
      <c r="G30" s="202"/>
      <c r="H30" s="202"/>
      <c r="I30" s="202"/>
      <c r="J30" s="202"/>
      <c r="K30" s="202"/>
      <c r="L30" s="202"/>
      <c r="M30" s="202"/>
      <c r="N30" s="202"/>
      <c r="O30" s="203"/>
    </row>
    <row r="31" spans="1:15">
      <c r="A31" s="194"/>
      <c r="B31" s="195"/>
      <c r="C31" s="196"/>
      <c r="D31" s="117" t="s">
        <v>23</v>
      </c>
      <c r="E31" s="118"/>
      <c r="F31" s="201" t="s">
        <v>248</v>
      </c>
      <c r="G31" s="202"/>
      <c r="H31" s="202"/>
      <c r="I31" s="202"/>
      <c r="J31" s="202"/>
      <c r="K31" s="202"/>
      <c r="L31" s="202"/>
      <c r="M31" s="202"/>
      <c r="N31" s="202"/>
      <c r="O31" s="203"/>
    </row>
    <row r="32" spans="1:15">
      <c r="A32" s="194"/>
      <c r="B32" s="195"/>
      <c r="C32" s="196"/>
      <c r="D32" s="117" t="s">
        <v>24</v>
      </c>
      <c r="E32" s="118"/>
      <c r="F32" s="132" t="s">
        <v>249</v>
      </c>
      <c r="G32" s="133"/>
      <c r="H32" s="133"/>
      <c r="I32" s="133"/>
      <c r="J32" s="133"/>
      <c r="K32" s="133"/>
      <c r="L32" s="133"/>
      <c r="M32" s="133"/>
      <c r="N32" s="133"/>
      <c r="O32" s="134"/>
    </row>
    <row r="33" spans="1:15">
      <c r="A33" s="194"/>
      <c r="B33" s="195"/>
      <c r="C33" s="196"/>
      <c r="D33" s="117" t="s">
        <v>25</v>
      </c>
      <c r="E33" s="118"/>
      <c r="F33" s="163" t="s">
        <v>250</v>
      </c>
      <c r="G33" s="164"/>
      <c r="H33" s="164"/>
      <c r="I33" s="164"/>
      <c r="J33" s="164"/>
      <c r="K33" s="164"/>
      <c r="L33" s="164"/>
      <c r="M33" s="164"/>
      <c r="N33" s="164"/>
      <c r="O33" s="165"/>
    </row>
    <row r="34" spans="1:15">
      <c r="A34" s="194"/>
      <c r="B34" s="195"/>
      <c r="C34" s="196"/>
      <c r="D34" s="117" t="s">
        <v>59</v>
      </c>
      <c r="E34" s="118"/>
      <c r="F34" s="201" t="s">
        <v>251</v>
      </c>
      <c r="G34" s="202"/>
      <c r="H34" s="202"/>
      <c r="I34" s="202"/>
      <c r="J34" s="202"/>
      <c r="K34" s="202"/>
      <c r="L34" s="202"/>
      <c r="M34" s="202"/>
      <c r="N34" s="202"/>
      <c r="O34" s="203"/>
    </row>
    <row r="35" spans="1:15">
      <c r="A35" s="194"/>
      <c r="B35" s="195"/>
      <c r="C35" s="196"/>
      <c r="D35" s="117" t="s">
        <v>60</v>
      </c>
      <c r="E35" s="118"/>
      <c r="F35" s="163" t="s">
        <v>252</v>
      </c>
      <c r="G35" s="164"/>
      <c r="H35" s="164"/>
      <c r="I35" s="164"/>
      <c r="J35" s="164"/>
      <c r="K35" s="164"/>
      <c r="L35" s="164"/>
      <c r="M35" s="164"/>
      <c r="N35" s="164"/>
      <c r="O35" s="165"/>
    </row>
    <row r="36" spans="1:15">
      <c r="A36" s="194"/>
      <c r="B36" s="195"/>
      <c r="C36" s="196"/>
      <c r="D36" s="117" t="s">
        <v>61</v>
      </c>
      <c r="E36" s="118"/>
      <c r="F36" s="163" t="s">
        <v>253</v>
      </c>
      <c r="G36" s="164"/>
      <c r="H36" s="164"/>
      <c r="I36" s="164"/>
      <c r="J36" s="164"/>
      <c r="K36" s="164"/>
      <c r="L36" s="164"/>
      <c r="M36" s="164"/>
      <c r="N36" s="164"/>
      <c r="O36" s="165"/>
    </row>
    <row r="37" spans="1:15">
      <c r="A37" s="186"/>
      <c r="B37" s="187"/>
      <c r="C37" s="188"/>
      <c r="D37" s="197" t="s">
        <v>20</v>
      </c>
      <c r="E37" s="204"/>
      <c r="F37" s="205"/>
      <c r="G37" s="205"/>
      <c r="H37" s="206"/>
      <c r="I37" s="16"/>
      <c r="J37" s="16"/>
      <c r="K37" s="16"/>
      <c r="L37" s="16"/>
      <c r="M37" s="16"/>
      <c r="N37" s="13"/>
      <c r="O37" s="108"/>
    </row>
    <row r="38" spans="1:15">
      <c r="A38" s="200"/>
      <c r="B38" s="200"/>
      <c r="C38" s="200"/>
      <c r="D38" s="200"/>
      <c r="E38" s="200"/>
      <c r="F38" s="36" t="s">
        <v>18</v>
      </c>
      <c r="G38" s="36" t="s">
        <v>19</v>
      </c>
      <c r="H38" s="36" t="s">
        <v>21</v>
      </c>
      <c r="I38" s="36" t="s">
        <v>22</v>
      </c>
      <c r="J38" s="36" t="s">
        <v>23</v>
      </c>
      <c r="K38" s="36" t="s">
        <v>24</v>
      </c>
      <c r="L38" s="36" t="s">
        <v>25</v>
      </c>
      <c r="M38" s="36" t="s">
        <v>59</v>
      </c>
      <c r="N38" s="36" t="s">
        <v>60</v>
      </c>
      <c r="O38" s="36" t="s">
        <v>63</v>
      </c>
    </row>
    <row r="39" spans="1:15">
      <c r="A39" s="200"/>
      <c r="B39" s="200"/>
      <c r="C39" s="200"/>
      <c r="D39" s="200" t="s">
        <v>11</v>
      </c>
      <c r="E39" s="200"/>
      <c r="F39" s="21" t="s">
        <v>64</v>
      </c>
      <c r="G39" s="21" t="s">
        <v>64</v>
      </c>
      <c r="H39" s="29" t="s">
        <v>66</v>
      </c>
      <c r="I39" s="21" t="s">
        <v>64</v>
      </c>
      <c r="J39" s="21" t="s">
        <v>64</v>
      </c>
      <c r="K39" s="29" t="s">
        <v>66</v>
      </c>
      <c r="L39" s="29" t="s">
        <v>66</v>
      </c>
      <c r="M39" s="21" t="s">
        <v>64</v>
      </c>
      <c r="N39" s="21" t="s">
        <v>64</v>
      </c>
      <c r="O39" s="21" t="s">
        <v>64</v>
      </c>
    </row>
    <row r="40" spans="1:15">
      <c r="A40" s="200"/>
      <c r="B40" s="200"/>
      <c r="C40" s="200"/>
      <c r="D40" s="200" t="s">
        <v>65</v>
      </c>
      <c r="E40" s="200"/>
      <c r="F40" s="21" t="s">
        <v>64</v>
      </c>
      <c r="G40" s="29" t="s">
        <v>66</v>
      </c>
      <c r="H40" s="29" t="s">
        <v>66</v>
      </c>
      <c r="I40" s="21" t="s">
        <v>64</v>
      </c>
      <c r="J40" s="29" t="s">
        <v>66</v>
      </c>
      <c r="K40" s="21" t="s">
        <v>64</v>
      </c>
      <c r="L40" s="21" t="s">
        <v>64</v>
      </c>
      <c r="M40" s="21" t="s">
        <v>64</v>
      </c>
      <c r="N40" s="21" t="s">
        <v>64</v>
      </c>
      <c r="O40" s="21" t="s">
        <v>64</v>
      </c>
    </row>
    <row r="41" spans="1:15">
      <c r="A41" s="200"/>
      <c r="B41" s="200"/>
      <c r="C41" s="200"/>
      <c r="D41" s="200" t="s">
        <v>215</v>
      </c>
      <c r="E41" s="200"/>
      <c r="F41" s="21" t="s">
        <v>64</v>
      </c>
      <c r="G41" s="29" t="s">
        <v>66</v>
      </c>
      <c r="H41" s="21" t="s">
        <v>64</v>
      </c>
      <c r="I41" s="21" t="s">
        <v>64</v>
      </c>
      <c r="J41" s="29" t="s">
        <v>66</v>
      </c>
      <c r="K41" s="21" t="s">
        <v>64</v>
      </c>
      <c r="L41" s="21" t="s">
        <v>64</v>
      </c>
      <c r="M41" s="21" t="s">
        <v>64</v>
      </c>
      <c r="N41" s="21" t="s">
        <v>64</v>
      </c>
      <c r="O41" s="21" t="s">
        <v>64</v>
      </c>
    </row>
    <row r="42" spans="1:15">
      <c r="A42" s="200"/>
      <c r="B42" s="200"/>
      <c r="C42" s="200"/>
      <c r="D42" s="200" t="s">
        <v>81</v>
      </c>
      <c r="E42" s="200"/>
      <c r="F42" s="22" t="s">
        <v>64</v>
      </c>
      <c r="G42" s="21" t="s">
        <v>64</v>
      </c>
      <c r="H42" s="22" t="s">
        <v>64</v>
      </c>
      <c r="I42" s="22" t="s">
        <v>64</v>
      </c>
      <c r="J42" s="29" t="s">
        <v>66</v>
      </c>
      <c r="K42" s="22" t="s">
        <v>64</v>
      </c>
      <c r="L42" s="22" t="s">
        <v>64</v>
      </c>
      <c r="M42" s="22" t="s">
        <v>64</v>
      </c>
      <c r="N42" s="22" t="s">
        <v>64</v>
      </c>
      <c r="O42" s="22" t="s">
        <v>64</v>
      </c>
    </row>
    <row r="43" spans="1:15" ht="55.2" customHeight="1">
      <c r="A43" s="180" t="s">
        <v>26</v>
      </c>
      <c r="B43" s="181"/>
      <c r="C43" s="182"/>
      <c r="D43" s="183" t="s">
        <v>254</v>
      </c>
      <c r="E43" s="184"/>
      <c r="F43" s="184"/>
      <c r="G43" s="184"/>
      <c r="H43" s="184"/>
      <c r="I43" s="184"/>
      <c r="J43" s="184"/>
      <c r="K43" s="184"/>
      <c r="L43" s="184"/>
      <c r="M43" s="184"/>
      <c r="N43" s="184"/>
      <c r="O43" s="185"/>
    </row>
    <row r="44" spans="1:15">
      <c r="A44" s="180" t="s">
        <v>27</v>
      </c>
      <c r="B44" s="181"/>
      <c r="C44" s="182"/>
      <c r="D44" s="121" t="s">
        <v>255</v>
      </c>
      <c r="E44" s="189"/>
      <c r="F44" s="189"/>
      <c r="G44" s="189"/>
      <c r="H44" s="189"/>
      <c r="I44" s="189"/>
      <c r="J44" s="189"/>
      <c r="K44" s="189"/>
      <c r="L44" s="189"/>
      <c r="M44" s="189"/>
      <c r="N44" s="189"/>
      <c r="O44" s="190"/>
    </row>
    <row r="45" spans="1:15" ht="207.6" customHeight="1">
      <c r="A45" s="186"/>
      <c r="B45" s="187"/>
      <c r="C45" s="188"/>
      <c r="D45" s="191"/>
      <c r="E45" s="192"/>
      <c r="F45" s="192"/>
      <c r="G45" s="192"/>
      <c r="H45" s="192"/>
      <c r="I45" s="192"/>
      <c r="J45" s="192"/>
      <c r="K45" s="192"/>
      <c r="L45" s="192"/>
      <c r="M45" s="192"/>
      <c r="N45" s="192"/>
      <c r="O45" s="193"/>
    </row>
    <row r="46" spans="1:15">
      <c r="A46" s="180" t="s">
        <v>76</v>
      </c>
      <c r="B46" s="181"/>
      <c r="C46" s="182"/>
      <c r="D46" s="197" t="s">
        <v>28</v>
      </c>
      <c r="E46" s="198"/>
      <c r="F46" s="199"/>
      <c r="G46" s="199"/>
      <c r="H46" s="199"/>
      <c r="I46" s="199"/>
      <c r="J46" s="199"/>
      <c r="K46" s="199"/>
      <c r="L46" s="199"/>
      <c r="M46" s="199"/>
      <c r="N46" s="199"/>
      <c r="O46" s="109"/>
    </row>
    <row r="47" spans="1:15" ht="222.6" customHeight="1">
      <c r="A47" s="194"/>
      <c r="B47" s="195"/>
      <c r="C47" s="196"/>
      <c r="D47" s="139" t="s">
        <v>256</v>
      </c>
      <c r="E47" s="140"/>
      <c r="F47" s="140"/>
      <c r="G47" s="140"/>
      <c r="H47" s="140"/>
      <c r="I47" s="140"/>
      <c r="J47" s="140"/>
      <c r="K47" s="140"/>
      <c r="L47" s="140"/>
      <c r="M47" s="140"/>
      <c r="N47" s="140"/>
      <c r="O47" s="141"/>
    </row>
    <row r="48" spans="1:15">
      <c r="A48" s="194"/>
      <c r="B48" s="195"/>
      <c r="C48" s="196"/>
      <c r="D48" s="197" t="s">
        <v>29</v>
      </c>
      <c r="E48" s="198"/>
      <c r="F48" s="199"/>
      <c r="G48" s="199"/>
      <c r="H48" s="199"/>
      <c r="I48" s="199"/>
      <c r="J48" s="199"/>
      <c r="K48" s="199"/>
      <c r="L48" s="199"/>
      <c r="M48" s="199"/>
      <c r="N48" s="199"/>
      <c r="O48" s="109"/>
    </row>
    <row r="49" spans="1:15" ht="88.2" customHeight="1">
      <c r="A49" s="186"/>
      <c r="B49" s="187"/>
      <c r="C49" s="188"/>
      <c r="D49" s="139" t="s">
        <v>257</v>
      </c>
      <c r="E49" s="140"/>
      <c r="F49" s="140"/>
      <c r="G49" s="140"/>
      <c r="H49" s="140"/>
      <c r="I49" s="140"/>
      <c r="J49" s="140"/>
      <c r="K49" s="140"/>
      <c r="L49" s="140"/>
      <c r="M49" s="140"/>
      <c r="N49" s="140"/>
      <c r="O49" s="141"/>
    </row>
    <row r="50" spans="1:15">
      <c r="A50" s="160" t="s">
        <v>30</v>
      </c>
      <c r="B50" s="161"/>
      <c r="C50" s="162"/>
      <c r="D50" s="163" t="s">
        <v>258</v>
      </c>
      <c r="E50" s="164"/>
      <c r="F50" s="164"/>
      <c r="G50" s="164"/>
      <c r="H50" s="164"/>
      <c r="I50" s="164"/>
      <c r="J50" s="164"/>
      <c r="K50" s="164"/>
      <c r="L50" s="164"/>
      <c r="M50" s="164"/>
      <c r="N50" s="164"/>
      <c r="O50" s="165"/>
    </row>
    <row r="51" spans="1:15">
      <c r="A51" s="160" t="s">
        <v>31</v>
      </c>
      <c r="B51" s="161"/>
      <c r="C51" s="166"/>
      <c r="D51" s="163" t="s">
        <v>259</v>
      </c>
      <c r="E51" s="164"/>
      <c r="F51" s="164"/>
      <c r="G51" s="164"/>
      <c r="H51" s="164"/>
      <c r="I51" s="164"/>
      <c r="J51" s="164"/>
      <c r="K51" s="164"/>
      <c r="L51" s="164"/>
      <c r="M51" s="164"/>
      <c r="N51" s="164"/>
      <c r="O51" s="165"/>
    </row>
    <row r="52" spans="1:15">
      <c r="A52" s="104"/>
      <c r="B52" s="105"/>
      <c r="C52" s="105"/>
      <c r="D52" s="359"/>
      <c r="E52" s="359"/>
      <c r="F52" s="359"/>
      <c r="G52" s="359"/>
      <c r="H52" s="359"/>
      <c r="I52" s="360"/>
      <c r="J52" s="360"/>
      <c r="K52" s="360"/>
      <c r="L52" s="360"/>
      <c r="M52" s="360"/>
      <c r="N52" s="360"/>
      <c r="O52" s="359"/>
    </row>
    <row r="53" spans="1:15">
      <c r="A53" s="167" t="s">
        <v>67</v>
      </c>
      <c r="B53" s="168"/>
      <c r="C53" s="18"/>
      <c r="D53" s="361"/>
      <c r="E53" s="361"/>
      <c r="F53" s="362"/>
      <c r="G53" s="179" t="s">
        <v>35</v>
      </c>
      <c r="H53" s="168"/>
      <c r="I53" s="175" t="s">
        <v>68</v>
      </c>
      <c r="J53" s="176"/>
      <c r="K53" s="177"/>
      <c r="L53" s="167" t="s">
        <v>40</v>
      </c>
      <c r="M53" s="179"/>
      <c r="N53" s="168"/>
      <c r="O53" s="363"/>
    </row>
    <row r="54" spans="1:15">
      <c r="A54" s="169"/>
      <c r="B54" s="170"/>
      <c r="C54" s="169" t="s">
        <v>32</v>
      </c>
      <c r="D54" s="173"/>
      <c r="E54" s="173"/>
      <c r="F54" s="170"/>
      <c r="G54" s="173"/>
      <c r="H54" s="170"/>
      <c r="I54" s="178"/>
      <c r="J54" s="176"/>
      <c r="K54" s="177"/>
      <c r="L54" s="169"/>
      <c r="M54" s="173"/>
      <c r="N54" s="170"/>
      <c r="O54" s="364" t="s">
        <v>69</v>
      </c>
    </row>
    <row r="55" spans="1:15">
      <c r="A55" s="169"/>
      <c r="B55" s="170"/>
      <c r="C55" s="169" t="s">
        <v>33</v>
      </c>
      <c r="D55" s="173"/>
      <c r="E55" s="173"/>
      <c r="F55" s="170"/>
      <c r="G55" s="173"/>
      <c r="H55" s="170"/>
      <c r="I55" s="178"/>
      <c r="J55" s="176"/>
      <c r="K55" s="177"/>
      <c r="L55" s="169"/>
      <c r="M55" s="173"/>
      <c r="N55" s="170"/>
      <c r="O55" s="364" t="s">
        <v>35</v>
      </c>
    </row>
    <row r="56" spans="1:15">
      <c r="A56" s="169"/>
      <c r="B56" s="170"/>
      <c r="C56" s="169" t="s">
        <v>34</v>
      </c>
      <c r="D56" s="173"/>
      <c r="E56" s="173"/>
      <c r="F56" s="170"/>
      <c r="G56" s="173"/>
      <c r="H56" s="170"/>
      <c r="I56" s="178"/>
      <c r="J56" s="176"/>
      <c r="K56" s="177"/>
      <c r="L56" s="169"/>
      <c r="M56" s="173"/>
      <c r="N56" s="170"/>
      <c r="O56" s="364" t="s">
        <v>41</v>
      </c>
    </row>
    <row r="57" spans="1:15">
      <c r="A57" s="169"/>
      <c r="B57" s="170"/>
      <c r="C57" s="19"/>
      <c r="D57" s="17"/>
      <c r="E57" s="17"/>
      <c r="F57" s="20"/>
      <c r="G57" s="174"/>
      <c r="H57" s="172"/>
      <c r="I57" s="178"/>
      <c r="J57" s="176"/>
      <c r="K57" s="177"/>
      <c r="L57" s="169"/>
      <c r="M57" s="173"/>
      <c r="N57" s="170"/>
      <c r="O57" s="364"/>
    </row>
    <row r="58" spans="1:15" ht="27.6">
      <c r="A58" s="171"/>
      <c r="B58" s="172"/>
      <c r="C58" s="106"/>
      <c r="D58" s="107"/>
      <c r="E58" s="107"/>
      <c r="F58" s="110"/>
      <c r="G58" s="23" t="s">
        <v>36</v>
      </c>
      <c r="H58" s="24" t="s">
        <v>37</v>
      </c>
      <c r="I58" s="24" t="s">
        <v>38</v>
      </c>
      <c r="J58" s="24" t="s">
        <v>39</v>
      </c>
      <c r="K58" s="111" t="s">
        <v>260</v>
      </c>
      <c r="L58" s="171"/>
      <c r="M58" s="174"/>
      <c r="N58" s="172"/>
      <c r="O58" s="365"/>
    </row>
    <row r="59" spans="1:15">
      <c r="A59" s="156" t="s">
        <v>42</v>
      </c>
      <c r="B59" s="113"/>
      <c r="C59" s="156" t="s">
        <v>43</v>
      </c>
      <c r="D59" s="113"/>
      <c r="E59" s="113"/>
      <c r="F59" s="113"/>
      <c r="G59" s="35" t="s">
        <v>44</v>
      </c>
      <c r="H59" s="35" t="s">
        <v>45</v>
      </c>
      <c r="I59" s="35" t="s">
        <v>46</v>
      </c>
      <c r="J59" s="35" t="s">
        <v>47</v>
      </c>
      <c r="K59" s="35" t="s">
        <v>261</v>
      </c>
      <c r="L59" s="157" t="s">
        <v>48</v>
      </c>
      <c r="M59" s="158"/>
      <c r="N59" s="159"/>
      <c r="O59" s="35" t="s">
        <v>70</v>
      </c>
    </row>
    <row r="60" spans="1:15" ht="25.2" customHeight="1">
      <c r="A60" s="117" t="s">
        <v>77</v>
      </c>
      <c r="B60" s="118"/>
      <c r="C60" s="121" t="str">
        <f>F27</f>
        <v xml:space="preserve"> Mampu menjelaskan, menyusun peramalan, dan mengevaluasi hasil peramalan dalam sistem manajemen industri </v>
      </c>
      <c r="D60" s="122"/>
      <c r="E60" s="122"/>
      <c r="F60" s="123"/>
      <c r="G60" s="127" t="s">
        <v>262</v>
      </c>
      <c r="H60" s="129" t="s">
        <v>222</v>
      </c>
      <c r="I60" s="129" t="s">
        <v>79</v>
      </c>
      <c r="J60" s="129" t="s">
        <v>263</v>
      </c>
      <c r="K60" s="135">
        <v>0</v>
      </c>
      <c r="L60" s="132" t="s">
        <v>264</v>
      </c>
      <c r="M60" s="133"/>
      <c r="N60" s="134"/>
      <c r="O60" s="135">
        <v>10</v>
      </c>
    </row>
    <row r="61" spans="1:15" ht="37.799999999999997" customHeight="1">
      <c r="A61" s="119"/>
      <c r="B61" s="120"/>
      <c r="C61" s="124"/>
      <c r="D61" s="125"/>
      <c r="E61" s="125"/>
      <c r="F61" s="126"/>
      <c r="G61" s="143"/>
      <c r="H61" s="131"/>
      <c r="I61" s="131"/>
      <c r="J61" s="131"/>
      <c r="K61" s="136"/>
      <c r="L61" s="132" t="s">
        <v>265</v>
      </c>
      <c r="M61" s="133"/>
      <c r="N61" s="134"/>
      <c r="O61" s="136"/>
    </row>
    <row r="62" spans="1:15" ht="67.8" customHeight="1">
      <c r="A62" s="119"/>
      <c r="B62" s="120"/>
      <c r="C62" s="124"/>
      <c r="D62" s="125"/>
      <c r="E62" s="125"/>
      <c r="F62" s="126"/>
      <c r="G62" s="143"/>
      <c r="H62" s="131"/>
      <c r="I62" s="131"/>
      <c r="J62" s="131"/>
      <c r="K62" s="136"/>
      <c r="L62" s="132" t="s">
        <v>266</v>
      </c>
      <c r="M62" s="133"/>
      <c r="N62" s="134"/>
      <c r="O62" s="136"/>
    </row>
    <row r="63" spans="1:15" ht="80.400000000000006" customHeight="1">
      <c r="A63" s="148">
        <v>3</v>
      </c>
      <c r="B63" s="149"/>
      <c r="C63" s="121" t="str">
        <f>F28</f>
        <v xml:space="preserve"> Mampu menjelaskan tahapan proses perancangan produk dan jasa industri  </v>
      </c>
      <c r="D63" s="122"/>
      <c r="E63" s="122"/>
      <c r="F63" s="123"/>
      <c r="G63" s="27" t="s">
        <v>267</v>
      </c>
      <c r="H63" s="25" t="s">
        <v>71</v>
      </c>
      <c r="I63" s="33" t="s">
        <v>73</v>
      </c>
      <c r="J63" s="33" t="s">
        <v>74</v>
      </c>
      <c r="K63" s="32">
        <v>0</v>
      </c>
      <c r="L63" s="132" t="s">
        <v>267</v>
      </c>
      <c r="M63" s="133"/>
      <c r="N63" s="134"/>
      <c r="O63" s="33">
        <v>10</v>
      </c>
    </row>
    <row r="64" spans="1:15" ht="69">
      <c r="A64" s="148">
        <v>4</v>
      </c>
      <c r="B64" s="149"/>
      <c r="C64" s="121" t="str">
        <f>F29</f>
        <v xml:space="preserve">Mampu menjelaskan tahapan proses perancangan tata letak dan penanganan bahan di industri </v>
      </c>
      <c r="D64" s="122"/>
      <c r="E64" s="122"/>
      <c r="F64" s="123"/>
      <c r="G64" s="28" t="s">
        <v>268</v>
      </c>
      <c r="H64" s="25" t="s">
        <v>71</v>
      </c>
      <c r="I64" s="32" t="s">
        <v>73</v>
      </c>
      <c r="J64" s="32" t="s">
        <v>74</v>
      </c>
      <c r="K64" s="32">
        <v>0</v>
      </c>
      <c r="L64" s="132" t="s">
        <v>269</v>
      </c>
      <c r="M64" s="133"/>
      <c r="N64" s="134"/>
      <c r="O64" s="33">
        <v>10</v>
      </c>
    </row>
    <row r="65" spans="1:15" ht="55.2">
      <c r="A65" s="148" t="s">
        <v>270</v>
      </c>
      <c r="B65" s="149"/>
      <c r="C65" s="121" t="str">
        <f>F30</f>
        <v xml:space="preserve">Mampu menjelaskan tahapan proses analisa kinerja industri yang mencakup produktifitas, efektifitas, dan efisiensi </v>
      </c>
      <c r="D65" s="122"/>
      <c r="E65" s="122"/>
      <c r="F65" s="123"/>
      <c r="G65" s="28" t="s">
        <v>271</v>
      </c>
      <c r="H65" s="25" t="s">
        <v>222</v>
      </c>
      <c r="I65" s="129" t="s">
        <v>78</v>
      </c>
      <c r="J65" s="129" t="s">
        <v>223</v>
      </c>
      <c r="K65" s="129" t="s">
        <v>272</v>
      </c>
      <c r="L65" s="132" t="s">
        <v>273</v>
      </c>
      <c r="M65" s="133"/>
      <c r="N65" s="134"/>
      <c r="O65" s="135">
        <v>10</v>
      </c>
    </row>
    <row r="66" spans="1:15">
      <c r="A66" s="150"/>
      <c r="B66" s="151"/>
      <c r="C66" s="124"/>
      <c r="D66" s="125"/>
      <c r="E66" s="125"/>
      <c r="F66" s="126"/>
      <c r="G66" s="127" t="s">
        <v>274</v>
      </c>
      <c r="H66" s="154" t="s">
        <v>298</v>
      </c>
      <c r="I66" s="131"/>
      <c r="J66" s="131"/>
      <c r="K66" s="131"/>
      <c r="L66" s="121" t="s">
        <v>275</v>
      </c>
      <c r="M66" s="122"/>
      <c r="N66" s="123"/>
      <c r="O66" s="136"/>
    </row>
    <row r="67" spans="1:15" ht="48" customHeight="1">
      <c r="A67" s="152"/>
      <c r="B67" s="153"/>
      <c r="C67" s="139"/>
      <c r="D67" s="140"/>
      <c r="E67" s="140"/>
      <c r="F67" s="141"/>
      <c r="G67" s="128"/>
      <c r="H67" s="155"/>
      <c r="I67" s="130"/>
      <c r="J67" s="130"/>
      <c r="K67" s="130"/>
      <c r="L67" s="139"/>
      <c r="M67" s="140"/>
      <c r="N67" s="141"/>
      <c r="O67" s="142"/>
    </row>
    <row r="68" spans="1:15">
      <c r="A68" s="144" t="s">
        <v>276</v>
      </c>
      <c r="B68" s="145"/>
      <c r="C68" s="121" t="str">
        <f>F31</f>
        <v xml:space="preserve">Mampu menjelaskan dan mendeskripsikan organisasi dan fungsi pengelolaan di industri </v>
      </c>
      <c r="D68" s="122"/>
      <c r="E68" s="122"/>
      <c r="F68" s="123"/>
      <c r="G68" s="127" t="s">
        <v>277</v>
      </c>
      <c r="H68" s="129" t="s">
        <v>71</v>
      </c>
      <c r="I68" s="129" t="s">
        <v>73</v>
      </c>
      <c r="J68" s="129" t="s">
        <v>74</v>
      </c>
      <c r="K68" s="129">
        <v>0</v>
      </c>
      <c r="L68" s="121" t="s">
        <v>278</v>
      </c>
      <c r="M68" s="122"/>
      <c r="N68" s="123"/>
      <c r="O68" s="135">
        <v>10</v>
      </c>
    </row>
    <row r="69" spans="1:15" ht="52.2" customHeight="1">
      <c r="A69" s="146"/>
      <c r="B69" s="147"/>
      <c r="C69" s="124"/>
      <c r="D69" s="125"/>
      <c r="E69" s="125"/>
      <c r="F69" s="126"/>
      <c r="G69" s="128"/>
      <c r="H69" s="130"/>
      <c r="I69" s="131"/>
      <c r="J69" s="131"/>
      <c r="K69" s="131"/>
      <c r="L69" s="139"/>
      <c r="M69" s="140"/>
      <c r="N69" s="141"/>
      <c r="O69" s="136"/>
    </row>
    <row r="70" spans="1:15">
      <c r="A70" s="113">
        <v>8</v>
      </c>
      <c r="B70" s="113"/>
      <c r="C70" s="114" t="s">
        <v>49</v>
      </c>
      <c r="D70" s="115"/>
      <c r="E70" s="115"/>
      <c r="F70" s="115"/>
      <c r="G70" s="115"/>
      <c r="H70" s="115"/>
      <c r="I70" s="115"/>
      <c r="J70" s="115"/>
      <c r="K70" s="115"/>
      <c r="L70" s="115"/>
      <c r="M70" s="115"/>
      <c r="N70" s="115"/>
      <c r="O70" s="116"/>
    </row>
    <row r="71" spans="1:15" ht="47.4" customHeight="1">
      <c r="A71" s="117" t="s">
        <v>279</v>
      </c>
      <c r="B71" s="118"/>
      <c r="C71" s="121" t="str">
        <f>F32</f>
        <v>Mampu menjelaskan, mendeskripsikan dan menerapkan prinsip pengendalian secara optimal di industri</v>
      </c>
      <c r="D71" s="122"/>
      <c r="E71" s="122"/>
      <c r="F71" s="123"/>
      <c r="G71" s="127" t="s">
        <v>280</v>
      </c>
      <c r="H71" s="129" t="s">
        <v>222</v>
      </c>
      <c r="I71" s="129" t="s">
        <v>281</v>
      </c>
      <c r="J71" s="129" t="s">
        <v>223</v>
      </c>
      <c r="K71" s="129">
        <v>0</v>
      </c>
      <c r="L71" s="132" t="s">
        <v>282</v>
      </c>
      <c r="M71" s="133"/>
      <c r="N71" s="134"/>
      <c r="O71" s="135">
        <v>10</v>
      </c>
    </row>
    <row r="72" spans="1:15">
      <c r="A72" s="119"/>
      <c r="B72" s="120"/>
      <c r="C72" s="124"/>
      <c r="D72" s="125"/>
      <c r="E72" s="125"/>
      <c r="F72" s="126"/>
      <c r="G72" s="143"/>
      <c r="H72" s="131"/>
      <c r="I72" s="131"/>
      <c r="J72" s="131"/>
      <c r="K72" s="131"/>
      <c r="L72" s="121" t="s">
        <v>283</v>
      </c>
      <c r="M72" s="122"/>
      <c r="N72" s="123"/>
      <c r="O72" s="136"/>
    </row>
    <row r="73" spans="1:15" ht="52.2" customHeight="1">
      <c r="A73" s="137"/>
      <c r="B73" s="138"/>
      <c r="C73" s="139"/>
      <c r="D73" s="140"/>
      <c r="E73" s="140"/>
      <c r="F73" s="141"/>
      <c r="G73" s="128"/>
      <c r="H73" s="130"/>
      <c r="I73" s="130"/>
      <c r="J73" s="130"/>
      <c r="K73" s="130"/>
      <c r="L73" s="139"/>
      <c r="M73" s="140"/>
      <c r="N73" s="141"/>
      <c r="O73" s="142"/>
    </row>
    <row r="74" spans="1:15" ht="87" customHeight="1">
      <c r="A74" s="117">
        <v>11</v>
      </c>
      <c r="B74" s="118"/>
      <c r="C74" s="121" t="str">
        <f>F33</f>
        <v>Mampu menjelaskan dan menerapkan beberapa prinsip manajemen mutu  di industri</v>
      </c>
      <c r="D74" s="122"/>
      <c r="E74" s="122"/>
      <c r="F74" s="123"/>
      <c r="G74" s="27" t="s">
        <v>284</v>
      </c>
      <c r="H74" s="25" t="s">
        <v>71</v>
      </c>
      <c r="I74" s="129" t="s">
        <v>73</v>
      </c>
      <c r="J74" s="129" t="s">
        <v>72</v>
      </c>
      <c r="K74" s="129" t="s">
        <v>272</v>
      </c>
      <c r="L74" s="121" t="s">
        <v>285</v>
      </c>
      <c r="M74" s="122"/>
      <c r="N74" s="123"/>
      <c r="O74" s="135">
        <v>10</v>
      </c>
    </row>
    <row r="75" spans="1:15" ht="65.400000000000006" customHeight="1">
      <c r="A75" s="137"/>
      <c r="B75" s="138"/>
      <c r="C75" s="139"/>
      <c r="D75" s="140"/>
      <c r="E75" s="140"/>
      <c r="F75" s="141"/>
      <c r="G75" s="27" t="s">
        <v>286</v>
      </c>
      <c r="H75" s="112" t="s">
        <v>295</v>
      </c>
      <c r="I75" s="130"/>
      <c r="J75" s="130"/>
      <c r="K75" s="130"/>
      <c r="L75" s="139"/>
      <c r="M75" s="140"/>
      <c r="N75" s="141"/>
      <c r="O75" s="142"/>
    </row>
    <row r="76" spans="1:15" ht="82.8">
      <c r="A76" s="117">
        <v>12</v>
      </c>
      <c r="B76" s="118"/>
      <c r="C76" s="121" t="str">
        <f>F34</f>
        <v>Mampu menjelaskan dan menerapkan beberapa prinsip manajemen persediaan dan pergudangan  di industri</v>
      </c>
      <c r="D76" s="122"/>
      <c r="E76" s="122"/>
      <c r="F76" s="123"/>
      <c r="G76" s="28" t="s">
        <v>287</v>
      </c>
      <c r="H76" s="25" t="s">
        <v>222</v>
      </c>
      <c r="I76" s="129" t="s">
        <v>288</v>
      </c>
      <c r="J76" s="129" t="s">
        <v>74</v>
      </c>
      <c r="K76" s="129" t="s">
        <v>272</v>
      </c>
      <c r="L76" s="121" t="s">
        <v>287</v>
      </c>
      <c r="M76" s="122"/>
      <c r="N76" s="123"/>
      <c r="O76" s="135">
        <v>10</v>
      </c>
    </row>
    <row r="77" spans="1:15" ht="69">
      <c r="A77" s="137"/>
      <c r="B77" s="138"/>
      <c r="C77" s="139"/>
      <c r="D77" s="140"/>
      <c r="E77" s="140"/>
      <c r="F77" s="141"/>
      <c r="G77" s="28" t="s">
        <v>289</v>
      </c>
      <c r="H77" s="112" t="s">
        <v>296</v>
      </c>
      <c r="I77" s="130"/>
      <c r="J77" s="130"/>
      <c r="K77" s="130"/>
      <c r="L77" s="139"/>
      <c r="M77" s="140"/>
      <c r="N77" s="141"/>
      <c r="O77" s="142"/>
    </row>
    <row r="78" spans="1:15" ht="48.6" customHeight="1">
      <c r="A78" s="117" t="s">
        <v>224</v>
      </c>
      <c r="B78" s="118"/>
      <c r="C78" s="121" t="str">
        <f>F35</f>
        <v>Mampu menjelaskan dan menerapkan beberapa prinsip manajemen distribusi dan rantai pasok   industri</v>
      </c>
      <c r="D78" s="122"/>
      <c r="E78" s="122"/>
      <c r="F78" s="123"/>
      <c r="G78" s="127" t="s">
        <v>287</v>
      </c>
      <c r="H78" s="129" t="s">
        <v>71</v>
      </c>
      <c r="I78" s="129" t="s">
        <v>79</v>
      </c>
      <c r="J78" s="129" t="s">
        <v>79</v>
      </c>
      <c r="K78" s="135">
        <v>0</v>
      </c>
      <c r="L78" s="132" t="s">
        <v>287</v>
      </c>
      <c r="M78" s="133"/>
      <c r="N78" s="134"/>
      <c r="O78" s="135">
        <v>10</v>
      </c>
    </row>
    <row r="79" spans="1:15" ht="68.400000000000006" customHeight="1">
      <c r="A79" s="137"/>
      <c r="B79" s="138"/>
      <c r="C79" s="139"/>
      <c r="D79" s="140"/>
      <c r="E79" s="140"/>
      <c r="F79" s="141"/>
      <c r="G79" s="128"/>
      <c r="H79" s="130"/>
      <c r="I79" s="130"/>
      <c r="J79" s="130"/>
      <c r="K79" s="142"/>
      <c r="L79" s="132" t="s">
        <v>290</v>
      </c>
      <c r="M79" s="133"/>
      <c r="N79" s="134"/>
      <c r="O79" s="142"/>
    </row>
    <row r="80" spans="1:15" ht="45.6" customHeight="1">
      <c r="A80" s="117">
        <v>15</v>
      </c>
      <c r="B80" s="118"/>
      <c r="C80" s="121" t="str">
        <f>F36</f>
        <v>Mampu menjelaskan dan menerapkan beberapa teknik analisa kuantitatif untuk pengambilan keputusan di industri</v>
      </c>
      <c r="D80" s="122"/>
      <c r="E80" s="122"/>
      <c r="F80" s="123"/>
      <c r="G80" s="127" t="s">
        <v>291</v>
      </c>
      <c r="H80" s="129" t="s">
        <v>71</v>
      </c>
      <c r="I80" s="129" t="s">
        <v>73</v>
      </c>
      <c r="J80" s="129" t="s">
        <v>74</v>
      </c>
      <c r="K80" s="129">
        <v>0</v>
      </c>
      <c r="L80" s="132" t="s">
        <v>292</v>
      </c>
      <c r="M80" s="133"/>
      <c r="N80" s="134"/>
      <c r="O80" s="135">
        <v>10</v>
      </c>
    </row>
    <row r="81" spans="1:15" ht="71.400000000000006" customHeight="1">
      <c r="A81" s="119"/>
      <c r="B81" s="120"/>
      <c r="C81" s="124"/>
      <c r="D81" s="125"/>
      <c r="E81" s="125"/>
      <c r="F81" s="126"/>
      <c r="G81" s="128"/>
      <c r="H81" s="130"/>
      <c r="I81" s="131"/>
      <c r="J81" s="131"/>
      <c r="K81" s="131"/>
      <c r="L81" s="132" t="s">
        <v>293</v>
      </c>
      <c r="M81" s="133"/>
      <c r="N81" s="134"/>
      <c r="O81" s="136"/>
    </row>
    <row r="82" spans="1:15">
      <c r="A82" s="113">
        <v>16</v>
      </c>
      <c r="B82" s="113"/>
      <c r="C82" s="114" t="s">
        <v>50</v>
      </c>
      <c r="D82" s="115"/>
      <c r="E82" s="115"/>
      <c r="F82" s="115"/>
      <c r="G82" s="115"/>
      <c r="H82" s="115"/>
      <c r="I82" s="115"/>
      <c r="J82" s="115"/>
      <c r="K82" s="115"/>
      <c r="L82" s="115"/>
      <c r="M82" s="115"/>
      <c r="N82" s="115"/>
      <c r="O82" s="116"/>
    </row>
    <row r="86" spans="1:15">
      <c r="L86" s="15" t="s">
        <v>297</v>
      </c>
      <c r="M86" s="15"/>
    </row>
    <row r="87" spans="1:15">
      <c r="L87" s="15"/>
      <c r="M87" s="15"/>
    </row>
    <row r="88" spans="1:15">
      <c r="L88" s="15"/>
      <c r="M88" s="15"/>
    </row>
    <row r="89" spans="1:15">
      <c r="L89" s="15"/>
      <c r="M89" s="15"/>
    </row>
    <row r="90" spans="1:15">
      <c r="L90" s="15"/>
      <c r="M90" s="15"/>
    </row>
    <row r="91" spans="1:15">
      <c r="L91" s="15"/>
      <c r="M91" s="15"/>
    </row>
    <row r="92" spans="1:15">
      <c r="L92" s="15"/>
      <c r="M92" s="15"/>
    </row>
    <row r="93" spans="1:15">
      <c r="L93" s="15"/>
      <c r="M93" s="15"/>
    </row>
    <row r="94" spans="1:15">
      <c r="L94" s="15" t="s">
        <v>103</v>
      </c>
    </row>
  </sheetData>
  <mergeCells count="181">
    <mergeCell ref="C2:O3"/>
    <mergeCell ref="C4:O5"/>
    <mergeCell ref="C6:O7"/>
    <mergeCell ref="A8:O8"/>
    <mergeCell ref="A9:D9"/>
    <mergeCell ref="E9:F9"/>
    <mergeCell ref="G9:H9"/>
    <mergeCell ref="I9:J9"/>
    <mergeCell ref="K9:L9"/>
    <mergeCell ref="M9:O9"/>
    <mergeCell ref="A10:D11"/>
    <mergeCell ref="E10:F11"/>
    <mergeCell ref="G10:H11"/>
    <mergeCell ref="K10:L11"/>
    <mergeCell ref="M10:O10"/>
    <mergeCell ref="M11:O11"/>
    <mergeCell ref="A12:D12"/>
    <mergeCell ref="E12:G12"/>
    <mergeCell ref="H12:J12"/>
    <mergeCell ref="K12:O12"/>
    <mergeCell ref="E13:G14"/>
    <mergeCell ref="H13:J14"/>
    <mergeCell ref="K13:O14"/>
    <mergeCell ref="D15:H15"/>
    <mergeCell ref="A16:C37"/>
    <mergeCell ref="D16:E16"/>
    <mergeCell ref="F16:O16"/>
    <mergeCell ref="D17:E17"/>
    <mergeCell ref="F17:O17"/>
    <mergeCell ref="D18:E18"/>
    <mergeCell ref="F18:O18"/>
    <mergeCell ref="D19:E19"/>
    <mergeCell ref="F19:O19"/>
    <mergeCell ref="D20:H20"/>
    <mergeCell ref="D21:E21"/>
    <mergeCell ref="F21:O21"/>
    <mergeCell ref="D22:E22"/>
    <mergeCell ref="F22:O22"/>
    <mergeCell ref="D23:E23"/>
    <mergeCell ref="F23:O23"/>
    <mergeCell ref="D24:E24"/>
    <mergeCell ref="F24:O24"/>
    <mergeCell ref="D25:E25"/>
    <mergeCell ref="F25:O25"/>
    <mergeCell ref="D26:H26"/>
    <mergeCell ref="D27:E27"/>
    <mergeCell ref="F27:O27"/>
    <mergeCell ref="D28:E28"/>
    <mergeCell ref="F28:O28"/>
    <mergeCell ref="D29:E29"/>
    <mergeCell ref="F29:O29"/>
    <mergeCell ref="D30:E30"/>
    <mergeCell ref="F30:O30"/>
    <mergeCell ref="D31:E31"/>
    <mergeCell ref="F31:O31"/>
    <mergeCell ref="D32:E32"/>
    <mergeCell ref="F32:O32"/>
    <mergeCell ref="D33:E33"/>
    <mergeCell ref="F33:O33"/>
    <mergeCell ref="D34:E34"/>
    <mergeCell ref="F34:O34"/>
    <mergeCell ref="D35:E35"/>
    <mergeCell ref="F35:O35"/>
    <mergeCell ref="D36:E36"/>
    <mergeCell ref="F36:O36"/>
    <mergeCell ref="D37:H37"/>
    <mergeCell ref="A38:C42"/>
    <mergeCell ref="D38:E38"/>
    <mergeCell ref="D39:E39"/>
    <mergeCell ref="D40:E40"/>
    <mergeCell ref="D41:E41"/>
    <mergeCell ref="D42:E42"/>
    <mergeCell ref="A43:C43"/>
    <mergeCell ref="D43:O43"/>
    <mergeCell ref="A44:C45"/>
    <mergeCell ref="D44:O45"/>
    <mergeCell ref="A46:C49"/>
    <mergeCell ref="D46:E46"/>
    <mergeCell ref="F46:N46"/>
    <mergeCell ref="D47:O47"/>
    <mergeCell ref="D48:E48"/>
    <mergeCell ref="F48:N48"/>
    <mergeCell ref="D49:O49"/>
    <mergeCell ref="A50:C50"/>
    <mergeCell ref="D50:O50"/>
    <mergeCell ref="A51:C51"/>
    <mergeCell ref="D51:O51"/>
    <mergeCell ref="A53:B58"/>
    <mergeCell ref="G53:H57"/>
    <mergeCell ref="I53:K57"/>
    <mergeCell ref="L53:N58"/>
    <mergeCell ref="C54:F54"/>
    <mergeCell ref="C55:F55"/>
    <mergeCell ref="C56:F56"/>
    <mergeCell ref="A59:B59"/>
    <mergeCell ref="C59:F59"/>
    <mergeCell ref="L59:N59"/>
    <mergeCell ref="A60:B62"/>
    <mergeCell ref="C60:F62"/>
    <mergeCell ref="G60:G62"/>
    <mergeCell ref="H60:H62"/>
    <mergeCell ref="I60:I62"/>
    <mergeCell ref="J60:J62"/>
    <mergeCell ref="K60:K62"/>
    <mergeCell ref="L60:N60"/>
    <mergeCell ref="O60:O62"/>
    <mergeCell ref="L61:N61"/>
    <mergeCell ref="L62:N62"/>
    <mergeCell ref="A63:B63"/>
    <mergeCell ref="C63:F63"/>
    <mergeCell ref="L63:N63"/>
    <mergeCell ref="A64:B64"/>
    <mergeCell ref="C64:F64"/>
    <mergeCell ref="L64:N64"/>
    <mergeCell ref="A65:B67"/>
    <mergeCell ref="C65:F67"/>
    <mergeCell ref="I65:I67"/>
    <mergeCell ref="J65:J67"/>
    <mergeCell ref="K65:K67"/>
    <mergeCell ref="L65:N65"/>
    <mergeCell ref="O65:O67"/>
    <mergeCell ref="G66:G67"/>
    <mergeCell ref="H66:H67"/>
    <mergeCell ref="L66:N67"/>
    <mergeCell ref="A68:B69"/>
    <mergeCell ref="C68:F69"/>
    <mergeCell ref="G68:G69"/>
    <mergeCell ref="H68:H69"/>
    <mergeCell ref="I68:I69"/>
    <mergeCell ref="J68:J69"/>
    <mergeCell ref="K68:K69"/>
    <mergeCell ref="L68:N69"/>
    <mergeCell ref="O68:O69"/>
    <mergeCell ref="A70:B70"/>
    <mergeCell ref="C70:O70"/>
    <mergeCell ref="A71:B73"/>
    <mergeCell ref="C71:F73"/>
    <mergeCell ref="G71:G73"/>
    <mergeCell ref="H71:H73"/>
    <mergeCell ref="I71:I73"/>
    <mergeCell ref="J71:J73"/>
    <mergeCell ref="K71:K73"/>
    <mergeCell ref="L71:N71"/>
    <mergeCell ref="O71:O73"/>
    <mergeCell ref="L72:N73"/>
    <mergeCell ref="A74:B75"/>
    <mergeCell ref="C74:F75"/>
    <mergeCell ref="I74:I75"/>
    <mergeCell ref="J74:J75"/>
    <mergeCell ref="K74:K75"/>
    <mergeCell ref="L74:N75"/>
    <mergeCell ref="O74:O75"/>
    <mergeCell ref="A76:B77"/>
    <mergeCell ref="C76:F77"/>
    <mergeCell ref="I76:I77"/>
    <mergeCell ref="J76:J77"/>
    <mergeCell ref="K76:K77"/>
    <mergeCell ref="L76:N77"/>
    <mergeCell ref="O76:O77"/>
    <mergeCell ref="A78:B79"/>
    <mergeCell ref="C78:F79"/>
    <mergeCell ref="G78:G79"/>
    <mergeCell ref="H78:H79"/>
    <mergeCell ref="I78:I79"/>
    <mergeCell ref="J78:J79"/>
    <mergeCell ref="K78:K79"/>
    <mergeCell ref="L78:N78"/>
    <mergeCell ref="O78:O79"/>
    <mergeCell ref="L79:N79"/>
    <mergeCell ref="A82:B82"/>
    <mergeCell ref="C82:O82"/>
    <mergeCell ref="A80:B81"/>
    <mergeCell ref="C80:F81"/>
    <mergeCell ref="G80:G81"/>
    <mergeCell ref="H80:H81"/>
    <mergeCell ref="I80:I81"/>
    <mergeCell ref="J80:J81"/>
    <mergeCell ref="K80:K81"/>
    <mergeCell ref="L80:N80"/>
    <mergeCell ref="O80:O81"/>
    <mergeCell ref="L81:N81"/>
  </mergeCells>
  <phoneticPr fontId="6" type="noConversion"/>
  <pageMargins left="0.7" right="0.7" top="0.75" bottom="0.75" header="0.3" footer="0.3"/>
  <pageSetup paperSize="9" scale="8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M33"/>
  <sheetViews>
    <sheetView workbookViewId="0">
      <selection activeCell="G16" sqref="G16"/>
    </sheetView>
  </sheetViews>
  <sheetFormatPr defaultRowHeight="14.4"/>
  <cols>
    <col min="2" max="2" width="19.5546875" customWidth="1"/>
    <col min="3" max="3" width="12.109375" customWidth="1"/>
    <col min="5" max="5" width="12.88671875" customWidth="1"/>
    <col min="6" max="6" width="13.44140625" customWidth="1"/>
    <col min="7" max="7" width="10.77734375" customWidth="1"/>
    <col min="8" max="8" width="10" customWidth="1"/>
    <col min="9" max="9" width="10.5546875" customWidth="1"/>
    <col min="10" max="10" width="10.88671875" customWidth="1"/>
    <col min="11" max="11" width="13" customWidth="1"/>
    <col min="13" max="13" width="12" customWidth="1"/>
  </cols>
  <sheetData>
    <row r="1" spans="2:13" ht="17.399999999999999">
      <c r="B1" s="1"/>
      <c r="C1" s="245" t="s">
        <v>54</v>
      </c>
      <c r="D1" s="246"/>
      <c r="E1" s="246"/>
      <c r="F1" s="246"/>
      <c r="G1" s="246"/>
      <c r="H1" s="246"/>
      <c r="I1" s="246"/>
      <c r="J1" s="246"/>
      <c r="K1" s="246"/>
      <c r="L1" s="246"/>
      <c r="M1" s="246"/>
    </row>
    <row r="2" spans="2:13" ht="9.6" customHeight="1">
      <c r="B2" s="3"/>
      <c r="C2" s="3"/>
      <c r="D2" s="31"/>
      <c r="E2" s="31"/>
      <c r="F2" s="31"/>
      <c r="G2" s="31"/>
      <c r="H2" s="31"/>
      <c r="I2" s="31"/>
      <c r="J2" s="31"/>
      <c r="K2" s="31"/>
      <c r="L2" s="31"/>
      <c r="M2" s="31"/>
    </row>
    <row r="3" spans="2:13" ht="14.4" customHeight="1">
      <c r="B3" s="3"/>
      <c r="C3" s="245" t="s">
        <v>55</v>
      </c>
      <c r="D3" s="246"/>
      <c r="E3" s="246"/>
      <c r="F3" s="246"/>
      <c r="G3" s="246"/>
      <c r="H3" s="246"/>
      <c r="I3" s="246"/>
      <c r="J3" s="246"/>
      <c r="K3" s="246"/>
      <c r="L3" s="246"/>
      <c r="M3" s="246"/>
    </row>
    <row r="4" spans="2:13" ht="14.4" customHeight="1">
      <c r="B4" s="3"/>
      <c r="C4" s="245" t="s">
        <v>294</v>
      </c>
      <c r="D4" s="246"/>
      <c r="E4" s="246"/>
      <c r="F4" s="246"/>
      <c r="G4" s="246"/>
      <c r="H4" s="246"/>
      <c r="I4" s="246"/>
      <c r="J4" s="246"/>
      <c r="K4" s="246"/>
      <c r="L4" s="246"/>
      <c r="M4" s="246"/>
    </row>
    <row r="5" spans="2:13" ht="9.6" customHeight="1">
      <c r="B5" s="3"/>
      <c r="C5" s="3"/>
      <c r="D5" s="31"/>
      <c r="E5" s="31"/>
      <c r="F5" s="31"/>
      <c r="G5" s="31"/>
      <c r="H5" s="31"/>
      <c r="I5" s="31"/>
      <c r="J5" s="31"/>
      <c r="K5" s="31"/>
      <c r="L5" s="31"/>
      <c r="M5" s="31"/>
    </row>
    <row r="6" spans="2:13" ht="15.6">
      <c r="B6" s="81" t="s">
        <v>66</v>
      </c>
      <c r="C6" s="253" t="s">
        <v>191</v>
      </c>
      <c r="D6" s="254"/>
      <c r="E6" s="254"/>
      <c r="F6" s="254"/>
      <c r="G6" s="254"/>
      <c r="H6" s="254"/>
      <c r="I6" s="254"/>
      <c r="J6" s="254"/>
      <c r="K6" s="254"/>
      <c r="L6" s="254"/>
      <c r="M6" s="254"/>
    </row>
    <row r="8" spans="2:13" ht="27" customHeight="1">
      <c r="B8" s="251" t="s">
        <v>100</v>
      </c>
      <c r="C8" s="251"/>
      <c r="D8" s="251"/>
      <c r="E8" s="251"/>
      <c r="F8" s="251"/>
      <c r="G8" s="251"/>
      <c r="H8" s="251"/>
      <c r="I8" s="251"/>
      <c r="J8" s="251"/>
      <c r="K8" s="251"/>
      <c r="L8" s="251"/>
      <c r="M8" s="251"/>
    </row>
    <row r="9" spans="2:13" ht="23.4">
      <c r="B9" s="252" t="s">
        <v>299</v>
      </c>
      <c r="C9" s="252"/>
      <c r="D9" s="252"/>
      <c r="E9" s="252"/>
      <c r="F9" s="252"/>
      <c r="G9" s="252"/>
      <c r="H9" s="252"/>
      <c r="I9" s="252"/>
      <c r="J9" s="252"/>
      <c r="K9" s="252"/>
      <c r="L9" s="252"/>
      <c r="M9" s="252"/>
    </row>
    <row r="11" spans="2:13" ht="15" thickBot="1"/>
    <row r="12" spans="2:13" ht="28.2" customHeight="1" thickBot="1">
      <c r="B12" s="255" t="s">
        <v>82</v>
      </c>
      <c r="C12" s="255" t="s">
        <v>120</v>
      </c>
      <c r="D12" s="255" t="s">
        <v>84</v>
      </c>
      <c r="E12" s="255" t="s">
        <v>226</v>
      </c>
      <c r="F12" s="255" t="s">
        <v>85</v>
      </c>
      <c r="G12" s="261" t="s">
        <v>104</v>
      </c>
      <c r="H12" s="262"/>
      <c r="I12" s="262"/>
      <c r="J12" s="263"/>
      <c r="K12" s="257" t="s">
        <v>86</v>
      </c>
      <c r="L12" s="255" t="s">
        <v>87</v>
      </c>
      <c r="M12" s="255" t="s">
        <v>88</v>
      </c>
    </row>
    <row r="13" spans="2:13" ht="24.6" customHeight="1">
      <c r="B13" s="256"/>
      <c r="C13" s="256"/>
      <c r="D13" s="256"/>
      <c r="E13" s="256"/>
      <c r="F13" s="256"/>
      <c r="G13" s="39" t="s">
        <v>89</v>
      </c>
      <c r="H13" s="39" t="s">
        <v>90</v>
      </c>
      <c r="I13" s="39" t="s">
        <v>83</v>
      </c>
      <c r="J13" s="39" t="s">
        <v>84</v>
      </c>
      <c r="K13" s="258"/>
      <c r="L13" s="256"/>
      <c r="M13" s="256"/>
    </row>
    <row r="14" spans="2:13" ht="15.6">
      <c r="B14" s="40" t="s">
        <v>91</v>
      </c>
      <c r="C14" s="45">
        <f t="shared" ref="C14:C19" si="0">M14-SUM(D14:L14)</f>
        <v>9.0000000000000011E-2</v>
      </c>
      <c r="D14" s="41" t="s">
        <v>92</v>
      </c>
      <c r="E14" s="41">
        <v>0</v>
      </c>
      <c r="F14" s="41">
        <v>0</v>
      </c>
      <c r="G14" s="41">
        <v>0</v>
      </c>
      <c r="H14" s="41">
        <v>0</v>
      </c>
      <c r="I14" s="41">
        <v>0</v>
      </c>
      <c r="J14" s="41" t="s">
        <v>92</v>
      </c>
      <c r="K14" s="41">
        <v>5.0000000000000001E-3</v>
      </c>
      <c r="L14" s="41">
        <v>5.0000000000000001E-3</v>
      </c>
      <c r="M14" s="42">
        <f>RPS!O60/100</f>
        <v>0.1</v>
      </c>
    </row>
    <row r="15" spans="2:13" ht="15.6">
      <c r="B15" s="40" t="s">
        <v>93</v>
      </c>
      <c r="C15" s="45">
        <f t="shared" si="0"/>
        <v>5.000000000000001E-2</v>
      </c>
      <c r="D15" s="41" t="s">
        <v>92</v>
      </c>
      <c r="E15" s="41">
        <v>0</v>
      </c>
      <c r="F15" s="41">
        <v>0</v>
      </c>
      <c r="G15" s="41">
        <v>0.02</v>
      </c>
      <c r="H15" s="41">
        <v>0.02</v>
      </c>
      <c r="I15" s="41">
        <v>0</v>
      </c>
      <c r="J15" s="41" t="s">
        <v>92</v>
      </c>
      <c r="K15" s="41">
        <v>5.0000000000000001E-3</v>
      </c>
      <c r="L15" s="41">
        <v>5.0000000000000001E-3</v>
      </c>
      <c r="M15" s="42">
        <f>RPS!O63/100</f>
        <v>0.1</v>
      </c>
    </row>
    <row r="16" spans="2:13" ht="15.6">
      <c r="B16" s="40" t="s">
        <v>94</v>
      </c>
      <c r="C16" s="45">
        <f t="shared" si="0"/>
        <v>5.000000000000001E-2</v>
      </c>
      <c r="D16" s="41" t="s">
        <v>92</v>
      </c>
      <c r="E16" s="41">
        <v>0</v>
      </c>
      <c r="F16" s="41">
        <v>0</v>
      </c>
      <c r="G16" s="41">
        <v>0.02</v>
      </c>
      <c r="H16" s="41">
        <v>0.02</v>
      </c>
      <c r="I16" s="41">
        <v>0</v>
      </c>
      <c r="J16" s="41" t="s">
        <v>92</v>
      </c>
      <c r="K16" s="41">
        <v>5.0000000000000001E-3</v>
      </c>
      <c r="L16" s="41">
        <v>5.0000000000000001E-3</v>
      </c>
      <c r="M16" s="42">
        <f>RPS!O64/100</f>
        <v>0.1</v>
      </c>
    </row>
    <row r="17" spans="2:13" ht="15.6">
      <c r="B17" s="40" t="s">
        <v>95</v>
      </c>
      <c r="C17" s="45">
        <f t="shared" si="0"/>
        <v>1.999999999999999E-2</v>
      </c>
      <c r="D17" s="41" t="s">
        <v>92</v>
      </c>
      <c r="E17" s="41">
        <v>0.03</v>
      </c>
      <c r="F17" s="41">
        <v>0.02</v>
      </c>
      <c r="G17" s="41">
        <v>0.01</v>
      </c>
      <c r="H17" s="41">
        <v>0.01</v>
      </c>
      <c r="I17" s="41">
        <v>0</v>
      </c>
      <c r="J17" s="41" t="s">
        <v>92</v>
      </c>
      <c r="K17" s="41">
        <v>5.0000000000000001E-3</v>
      </c>
      <c r="L17" s="41">
        <v>5.0000000000000001E-3</v>
      </c>
      <c r="M17" s="42">
        <f>RPS!O65/100</f>
        <v>0.1</v>
      </c>
    </row>
    <row r="18" spans="2:13" ht="15.6">
      <c r="B18" s="40" t="s">
        <v>96</v>
      </c>
      <c r="C18" s="45">
        <f t="shared" si="0"/>
        <v>5.000000000000001E-2</v>
      </c>
      <c r="D18" s="41" t="s">
        <v>92</v>
      </c>
      <c r="E18" s="41">
        <v>0</v>
      </c>
      <c r="F18" s="41">
        <v>0</v>
      </c>
      <c r="G18" s="41">
        <v>0.02</v>
      </c>
      <c r="H18" s="41">
        <v>0.02</v>
      </c>
      <c r="I18" s="41">
        <v>0</v>
      </c>
      <c r="J18" s="41" t="s">
        <v>92</v>
      </c>
      <c r="K18" s="41">
        <v>5.0000000000000001E-3</v>
      </c>
      <c r="L18" s="41">
        <v>5.0000000000000001E-3</v>
      </c>
      <c r="M18" s="42">
        <f>RPS!O68/100</f>
        <v>0.1</v>
      </c>
    </row>
    <row r="19" spans="2:13" ht="15.6">
      <c r="B19" s="40" t="s">
        <v>97</v>
      </c>
      <c r="C19" s="44" t="s">
        <v>92</v>
      </c>
      <c r="D19" s="43">
        <f>M19-SUM(E19:L19)</f>
        <v>5.000000000000001E-2</v>
      </c>
      <c r="E19" s="41">
        <v>0</v>
      </c>
      <c r="F19" s="41">
        <v>0</v>
      </c>
      <c r="G19" s="41">
        <v>0.02</v>
      </c>
      <c r="H19" s="41">
        <v>0.02</v>
      </c>
      <c r="I19" s="41" t="s">
        <v>92</v>
      </c>
      <c r="J19" s="41">
        <v>0</v>
      </c>
      <c r="K19" s="41">
        <v>5.0000000000000001E-3</v>
      </c>
      <c r="L19" s="41">
        <v>5.0000000000000001E-3</v>
      </c>
      <c r="M19" s="42">
        <f>RPS!O71/100</f>
        <v>0.1</v>
      </c>
    </row>
    <row r="20" spans="2:13" ht="15.6">
      <c r="B20" s="40" t="s">
        <v>98</v>
      </c>
      <c r="C20" s="44" t="s">
        <v>92</v>
      </c>
      <c r="D20" s="43">
        <f>M20-SUM(E20:L20)</f>
        <v>4.0000000000000008E-2</v>
      </c>
      <c r="E20" s="41">
        <v>0.03</v>
      </c>
      <c r="F20" s="41">
        <v>0.02</v>
      </c>
      <c r="G20" s="41">
        <v>0</v>
      </c>
      <c r="H20" s="41">
        <v>0</v>
      </c>
      <c r="I20" s="41" t="s">
        <v>92</v>
      </c>
      <c r="J20" s="41">
        <v>0</v>
      </c>
      <c r="K20" s="41">
        <v>5.0000000000000001E-3</v>
      </c>
      <c r="L20" s="41">
        <v>5.0000000000000001E-3</v>
      </c>
      <c r="M20" s="42">
        <f>RPS!O74/100</f>
        <v>0.1</v>
      </c>
    </row>
    <row r="21" spans="2:13" ht="18.600000000000001" customHeight="1">
      <c r="B21" s="40" t="s">
        <v>99</v>
      </c>
      <c r="C21" s="41" t="s">
        <v>92</v>
      </c>
      <c r="D21" s="43">
        <f>M21-SUM(E21:L21)</f>
        <v>4.0000000000000008E-2</v>
      </c>
      <c r="E21" s="41">
        <v>0.03</v>
      </c>
      <c r="F21" s="41">
        <v>0.02</v>
      </c>
      <c r="G21" s="41">
        <v>0</v>
      </c>
      <c r="H21" s="41">
        <v>0</v>
      </c>
      <c r="I21" s="41" t="s">
        <v>92</v>
      </c>
      <c r="J21" s="41">
        <v>0</v>
      </c>
      <c r="K21" s="41">
        <v>5.0000000000000001E-3</v>
      </c>
      <c r="L21" s="41">
        <v>5.0000000000000001E-3</v>
      </c>
      <c r="M21" s="42">
        <f>RPS!O76/100</f>
        <v>0.1</v>
      </c>
    </row>
    <row r="22" spans="2:13" ht="18" customHeight="1">
      <c r="B22" s="40" t="s">
        <v>60</v>
      </c>
      <c r="C22" s="44" t="s">
        <v>92</v>
      </c>
      <c r="D22" s="43">
        <f>M22-SUM(E22:L22)</f>
        <v>5.000000000000001E-2</v>
      </c>
      <c r="E22" s="41">
        <v>0</v>
      </c>
      <c r="F22" s="41">
        <v>0</v>
      </c>
      <c r="G22" s="41">
        <v>0.02</v>
      </c>
      <c r="H22" s="41">
        <v>0.02</v>
      </c>
      <c r="I22" s="41" t="s">
        <v>92</v>
      </c>
      <c r="J22" s="41">
        <v>0</v>
      </c>
      <c r="K22" s="41">
        <v>5.0000000000000001E-3</v>
      </c>
      <c r="L22" s="41">
        <v>5.0000000000000001E-3</v>
      </c>
      <c r="M22" s="42">
        <f>RPS!O78/100</f>
        <v>0.1</v>
      </c>
    </row>
    <row r="23" spans="2:13" ht="15.6">
      <c r="B23" s="40" t="s">
        <v>61</v>
      </c>
      <c r="C23" s="44" t="s">
        <v>92</v>
      </c>
      <c r="D23" s="43">
        <f>M23-SUM(E23:L23)</f>
        <v>5.000000000000001E-2</v>
      </c>
      <c r="E23" s="41">
        <v>0</v>
      </c>
      <c r="F23" s="41">
        <v>0</v>
      </c>
      <c r="G23" s="41">
        <v>0.02</v>
      </c>
      <c r="H23" s="41">
        <v>0.02</v>
      </c>
      <c r="I23" s="41" t="s">
        <v>92</v>
      </c>
      <c r="J23" s="41">
        <v>0</v>
      </c>
      <c r="K23" s="41">
        <v>5.0000000000000001E-3</v>
      </c>
      <c r="L23" s="41">
        <v>5.0000000000000001E-3</v>
      </c>
      <c r="M23" s="42">
        <f>RPS!O80/100</f>
        <v>0.1</v>
      </c>
    </row>
    <row r="24" spans="2:13" ht="15.6" customHeight="1">
      <c r="B24" s="266" t="s">
        <v>101</v>
      </c>
      <c r="C24" s="259">
        <f>SUM(C14:C23)</f>
        <v>0.26</v>
      </c>
      <c r="D24" s="259">
        <f>SUM(D14:D23)</f>
        <v>0.23000000000000007</v>
      </c>
      <c r="E24" s="259">
        <f>SUM(E14:E23)</f>
        <v>0.09</v>
      </c>
      <c r="F24" s="259">
        <f>SUM(F14:F23)</f>
        <v>0.06</v>
      </c>
      <c r="G24" s="259">
        <f>SUM(G14:G23)</f>
        <v>0.13</v>
      </c>
      <c r="H24" s="259">
        <f>SUM(H14:H23)</f>
        <v>0.13</v>
      </c>
      <c r="I24" s="259">
        <f>SUM(I14:I23)</f>
        <v>0</v>
      </c>
      <c r="J24" s="259">
        <f>SUM(J14:J23)</f>
        <v>0</v>
      </c>
      <c r="K24" s="259">
        <f>SUM(K14:K23)</f>
        <v>4.9999999999999996E-2</v>
      </c>
      <c r="L24" s="259">
        <f>SUM(L14:L23)</f>
        <v>4.9999999999999996E-2</v>
      </c>
      <c r="M24" s="264">
        <f>SUM(M14:M23)</f>
        <v>0.99999999999999989</v>
      </c>
    </row>
    <row r="25" spans="2:13" ht="15" customHeight="1" thickBot="1">
      <c r="B25" s="267"/>
      <c r="C25" s="260"/>
      <c r="D25" s="260"/>
      <c r="E25" s="260"/>
      <c r="F25" s="260"/>
      <c r="G25" s="260"/>
      <c r="H25" s="260"/>
      <c r="I25" s="260"/>
      <c r="J25" s="260"/>
      <c r="K25" s="260"/>
      <c r="L25" s="260"/>
      <c r="M25" s="265"/>
    </row>
    <row r="26" spans="2:13">
      <c r="M26" s="38" t="s">
        <v>66</v>
      </c>
    </row>
    <row r="28" spans="2:13">
      <c r="K28" t="s">
        <v>102</v>
      </c>
    </row>
    <row r="33" spans="11:11">
      <c r="K33" t="s">
        <v>103</v>
      </c>
    </row>
  </sheetData>
  <mergeCells count="27">
    <mergeCell ref="B24:B25"/>
    <mergeCell ref="K12:K13"/>
    <mergeCell ref="L12:L13"/>
    <mergeCell ref="M12:M13"/>
    <mergeCell ref="C24:C25"/>
    <mergeCell ref="D24:D25"/>
    <mergeCell ref="E24:E25"/>
    <mergeCell ref="F24:F25"/>
    <mergeCell ref="G24:G25"/>
    <mergeCell ref="H24:H25"/>
    <mergeCell ref="I24:I25"/>
    <mergeCell ref="G12:J12"/>
    <mergeCell ref="J24:J25"/>
    <mergeCell ref="K24:K25"/>
    <mergeCell ref="L24:L25"/>
    <mergeCell ref="M24:M25"/>
    <mergeCell ref="B12:B13"/>
    <mergeCell ref="C12:C13"/>
    <mergeCell ref="D12:D13"/>
    <mergeCell ref="E12:E13"/>
    <mergeCell ref="F12:F13"/>
    <mergeCell ref="B8:M8"/>
    <mergeCell ref="B9:M9"/>
    <mergeCell ref="C1:M1"/>
    <mergeCell ref="C3:M3"/>
    <mergeCell ref="C4:M4"/>
    <mergeCell ref="C6:M6"/>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X27"/>
  <sheetViews>
    <sheetView topLeftCell="C7" workbookViewId="0">
      <selection activeCell="C9" sqref="C9"/>
    </sheetView>
  </sheetViews>
  <sheetFormatPr defaultRowHeight="14.4"/>
  <cols>
    <col min="4" max="4" width="11.44140625" customWidth="1"/>
    <col min="6" max="6" width="18" customWidth="1"/>
    <col min="8" max="8" width="4.6640625" customWidth="1"/>
    <col min="12" max="12" width="6.6640625" customWidth="1"/>
    <col min="14" max="14" width="7" customWidth="1"/>
    <col min="17" max="17" width="0.21875" customWidth="1"/>
  </cols>
  <sheetData>
    <row r="1" spans="2:24" ht="22.8">
      <c r="C1" s="1"/>
      <c r="D1" s="2"/>
      <c r="E1" s="268" t="s">
        <v>54</v>
      </c>
      <c r="F1" s="269"/>
      <c r="G1" s="269"/>
      <c r="H1" s="269"/>
      <c r="I1" s="269"/>
      <c r="J1" s="269"/>
      <c r="K1" s="269"/>
      <c r="L1" s="269"/>
      <c r="M1" s="269"/>
      <c r="N1" s="269"/>
      <c r="O1" s="269"/>
      <c r="P1" s="269"/>
      <c r="Q1" s="269"/>
      <c r="R1" s="269"/>
      <c r="S1" s="269"/>
      <c r="T1" s="269"/>
      <c r="U1" s="269"/>
    </row>
    <row r="2" spans="2:24" ht="7.8" customHeight="1">
      <c r="C2" s="3"/>
      <c r="D2" s="4"/>
      <c r="E2" s="245"/>
      <c r="F2" s="246"/>
      <c r="G2" s="246"/>
      <c r="H2" s="246"/>
      <c r="I2" s="246"/>
      <c r="J2" s="246"/>
      <c r="K2" s="246"/>
      <c r="L2" s="246"/>
      <c r="M2" s="246"/>
      <c r="N2" s="246"/>
      <c r="O2" s="246"/>
      <c r="P2" s="246"/>
      <c r="Q2" s="246"/>
      <c r="R2" s="246"/>
      <c r="S2" s="246"/>
      <c r="T2" s="246"/>
      <c r="U2" s="246"/>
    </row>
    <row r="3" spans="2:24" ht="14.4" customHeight="1">
      <c r="C3" s="3"/>
      <c r="D3" s="4"/>
      <c r="E3" s="245" t="s">
        <v>55</v>
      </c>
      <c r="F3" s="246"/>
      <c r="G3" s="246"/>
      <c r="H3" s="246"/>
      <c r="I3" s="246"/>
      <c r="J3" s="246"/>
      <c r="K3" s="246"/>
      <c r="L3" s="246"/>
      <c r="M3" s="246"/>
      <c r="N3" s="246"/>
      <c r="O3" s="246"/>
      <c r="P3" s="246"/>
      <c r="Q3" s="246"/>
      <c r="R3" s="246"/>
      <c r="S3" s="246"/>
      <c r="T3" s="246"/>
      <c r="U3" s="246"/>
    </row>
    <row r="4" spans="2:24" ht="14.4" customHeight="1">
      <c r="C4" s="3"/>
      <c r="D4" s="4"/>
      <c r="E4" s="245" t="s">
        <v>294</v>
      </c>
      <c r="F4" s="246"/>
      <c r="G4" s="246"/>
      <c r="H4" s="246"/>
      <c r="I4" s="246"/>
      <c r="J4" s="246"/>
      <c r="K4" s="246"/>
      <c r="L4" s="246"/>
      <c r="M4" s="246"/>
      <c r="N4" s="246"/>
      <c r="O4" s="246"/>
      <c r="P4" s="246"/>
      <c r="Q4" s="246"/>
      <c r="R4" s="246"/>
      <c r="S4" s="246"/>
      <c r="T4" s="246"/>
      <c r="U4" s="246"/>
    </row>
    <row r="5" spans="2:24" ht="9" customHeight="1">
      <c r="C5" s="3"/>
      <c r="D5" s="4"/>
      <c r="E5" s="245"/>
      <c r="F5" s="246"/>
      <c r="G5" s="246"/>
      <c r="H5" s="246"/>
      <c r="I5" s="246"/>
      <c r="J5" s="246"/>
      <c r="K5" s="246"/>
      <c r="L5" s="246"/>
      <c r="M5" s="246"/>
      <c r="N5" s="246"/>
      <c r="O5" s="246"/>
      <c r="P5" s="246"/>
      <c r="Q5" s="246"/>
      <c r="R5" s="246"/>
      <c r="S5" s="246"/>
      <c r="T5" s="246"/>
      <c r="U5" s="246"/>
    </row>
    <row r="6" spans="2:24" ht="15.6" customHeight="1">
      <c r="C6" s="81" t="s">
        <v>66</v>
      </c>
      <c r="D6" s="82"/>
      <c r="E6" s="270" t="s">
        <v>193</v>
      </c>
      <c r="F6" s="271"/>
      <c r="G6" s="271"/>
      <c r="H6" s="271"/>
      <c r="I6" s="271"/>
      <c r="J6" s="271"/>
      <c r="K6" s="271"/>
      <c r="L6" s="271"/>
      <c r="M6" s="271"/>
      <c r="N6" s="271"/>
      <c r="O6" s="271"/>
      <c r="P6" s="271"/>
      <c r="Q6" s="271"/>
      <c r="R6" s="271"/>
      <c r="S6" s="271"/>
      <c r="T6" s="271"/>
      <c r="U6" s="271"/>
    </row>
    <row r="7" spans="2:24" ht="15.6">
      <c r="E7" s="65" t="s">
        <v>66</v>
      </c>
      <c r="F7" s="61"/>
      <c r="G7" s="61"/>
      <c r="H7" s="61"/>
      <c r="I7" s="61"/>
      <c r="J7" s="61"/>
      <c r="K7" s="61"/>
      <c r="L7" s="61"/>
      <c r="M7" s="61"/>
      <c r="N7" s="61"/>
      <c r="O7" s="61"/>
      <c r="P7" s="61"/>
      <c r="Q7" s="61"/>
      <c r="R7" s="61"/>
      <c r="S7" s="61"/>
      <c r="T7" s="61"/>
      <c r="U7" s="61"/>
      <c r="V7" s="61"/>
      <c r="W7" s="61"/>
      <c r="X7" s="61"/>
    </row>
    <row r="8" spans="2:24" ht="18">
      <c r="B8" t="s">
        <v>66</v>
      </c>
      <c r="C8" s="66" t="s">
        <v>303</v>
      </c>
      <c r="E8" s="65"/>
      <c r="F8" s="61"/>
      <c r="G8" s="61"/>
      <c r="H8" s="61" t="s">
        <v>66</v>
      </c>
      <c r="I8" s="61"/>
      <c r="J8" s="61"/>
      <c r="K8" s="61"/>
      <c r="L8" s="61"/>
      <c r="M8" s="61"/>
      <c r="N8" s="61"/>
      <c r="O8" s="61"/>
      <c r="P8" s="61"/>
      <c r="Q8" s="61"/>
      <c r="R8" s="61"/>
      <c r="S8" s="61"/>
      <c r="T8" s="61"/>
      <c r="U8" s="61"/>
      <c r="V8" s="61"/>
      <c r="W8" s="61"/>
      <c r="X8" s="61"/>
    </row>
    <row r="9" spans="2:24" ht="15.6">
      <c r="C9" s="67" t="s">
        <v>164</v>
      </c>
      <c r="D9" s="61"/>
      <c r="E9" s="68" t="s">
        <v>300</v>
      </c>
      <c r="F9" s="61"/>
      <c r="G9" s="61"/>
      <c r="H9" s="61"/>
      <c r="I9" s="61"/>
      <c r="J9" s="61"/>
      <c r="K9" s="61"/>
      <c r="L9" s="61"/>
      <c r="M9" s="61"/>
      <c r="N9" s="61"/>
      <c r="O9" s="61"/>
      <c r="P9" s="61"/>
      <c r="Q9" s="61"/>
      <c r="R9" s="61"/>
      <c r="S9" s="61"/>
      <c r="T9" s="61"/>
      <c r="U9" s="61"/>
      <c r="V9" s="61"/>
      <c r="W9" s="61"/>
      <c r="X9" s="61"/>
    </row>
    <row r="10" spans="2:24" ht="15.6">
      <c r="C10" s="67" t="s">
        <v>165</v>
      </c>
      <c r="D10" s="61"/>
      <c r="E10" s="68" t="s">
        <v>301</v>
      </c>
      <c r="F10" s="61"/>
      <c r="G10" s="61"/>
      <c r="H10" s="61"/>
      <c r="I10" s="61"/>
      <c r="J10" s="61"/>
      <c r="K10" s="61"/>
      <c r="L10" s="61"/>
      <c r="M10" s="61"/>
      <c r="N10" s="61"/>
      <c r="O10" s="61"/>
      <c r="P10" s="61"/>
      <c r="Q10" s="61"/>
      <c r="R10" s="61"/>
      <c r="S10" s="61"/>
      <c r="T10" s="61"/>
      <c r="U10" s="61"/>
      <c r="V10" s="61"/>
      <c r="W10" s="61"/>
      <c r="X10" s="61"/>
    </row>
    <row r="11" spans="2:24" ht="15.6">
      <c r="C11" s="67" t="s">
        <v>166</v>
      </c>
      <c r="D11" s="61"/>
      <c r="E11" s="68" t="s">
        <v>167</v>
      </c>
      <c r="F11" s="61"/>
      <c r="G11" s="61"/>
      <c r="H11" s="61"/>
      <c r="I11" s="61"/>
      <c r="J11" s="61"/>
      <c r="K11" s="61"/>
      <c r="L11" s="61"/>
      <c r="M11" s="61"/>
      <c r="N11" s="61"/>
      <c r="O11" s="61"/>
      <c r="P11" s="61"/>
      <c r="Q11" s="61"/>
      <c r="R11" s="61"/>
      <c r="S11" s="61"/>
      <c r="T11" s="61"/>
      <c r="U11" s="61"/>
      <c r="V11" s="61"/>
      <c r="W11" s="61"/>
      <c r="X11" s="61"/>
    </row>
    <row r="12" spans="2:24" ht="15.6">
      <c r="C12" s="62" t="s">
        <v>143</v>
      </c>
      <c r="D12" s="61"/>
      <c r="E12" s="61"/>
      <c r="F12" s="61"/>
      <c r="G12" s="61"/>
      <c r="H12" s="61"/>
      <c r="I12" s="61"/>
      <c r="J12" s="61"/>
      <c r="K12" s="61"/>
      <c r="L12" s="61"/>
      <c r="M12" s="61"/>
      <c r="N12" s="61"/>
      <c r="O12" s="61"/>
      <c r="P12" s="61"/>
      <c r="Q12" s="61"/>
      <c r="R12" s="61"/>
      <c r="S12" s="61"/>
      <c r="T12" s="61"/>
      <c r="U12" s="61"/>
      <c r="V12" s="61"/>
      <c r="W12" s="61"/>
      <c r="X12" s="61"/>
    </row>
    <row r="13" spans="2:24" ht="15.6">
      <c r="C13" s="67" t="s">
        <v>175</v>
      </c>
      <c r="D13" s="61"/>
      <c r="E13" s="68" t="s">
        <v>176</v>
      </c>
      <c r="F13" s="61"/>
      <c r="G13" s="61"/>
      <c r="H13" s="61"/>
      <c r="I13" s="61"/>
      <c r="J13" s="61"/>
      <c r="K13" s="61"/>
      <c r="L13" s="61"/>
      <c r="M13" s="61"/>
      <c r="N13" s="61"/>
      <c r="O13" s="61"/>
      <c r="P13" s="61"/>
      <c r="Q13" s="61"/>
      <c r="R13" s="61"/>
      <c r="S13" s="61"/>
      <c r="T13" s="61"/>
      <c r="U13" s="61"/>
      <c r="V13" s="61"/>
      <c r="W13" s="61"/>
      <c r="X13" s="61"/>
    </row>
    <row r="14" spans="2:24" ht="15.6">
      <c r="C14" s="67" t="s">
        <v>177</v>
      </c>
      <c r="D14" s="61"/>
      <c r="E14" s="61"/>
      <c r="F14" s="61"/>
      <c r="G14" s="61"/>
      <c r="H14" s="61"/>
      <c r="I14" s="61"/>
      <c r="J14" s="61"/>
      <c r="K14" s="61"/>
      <c r="L14" s="61"/>
      <c r="M14" s="61"/>
      <c r="N14" s="61"/>
      <c r="O14" s="61"/>
      <c r="P14" s="61"/>
      <c r="Q14" s="61"/>
      <c r="R14" s="61"/>
      <c r="S14" s="61"/>
      <c r="T14" s="61"/>
      <c r="U14" s="61"/>
      <c r="V14" s="61"/>
      <c r="W14" s="61"/>
      <c r="X14" s="61"/>
    </row>
    <row r="15" spans="2:24" ht="15.6">
      <c r="C15" s="67" t="s">
        <v>169</v>
      </c>
      <c r="D15" s="61"/>
      <c r="E15" s="61"/>
      <c r="F15" s="61"/>
      <c r="G15" s="61"/>
      <c r="H15" s="61"/>
      <c r="I15" s="61"/>
      <c r="J15" s="61"/>
      <c r="K15" s="61"/>
      <c r="L15" s="61"/>
      <c r="M15" s="61"/>
      <c r="N15" s="61"/>
      <c r="O15" s="61"/>
      <c r="P15" s="61"/>
      <c r="Q15" s="61"/>
      <c r="R15" s="61"/>
      <c r="S15" s="61"/>
      <c r="T15" s="61"/>
      <c r="U15" s="61"/>
      <c r="V15" s="61"/>
      <c r="W15" s="61"/>
      <c r="X15" s="61"/>
    </row>
    <row r="16" spans="2:24" ht="15.6">
      <c r="C16" s="272" t="s">
        <v>170</v>
      </c>
      <c r="D16" s="273"/>
      <c r="E16" s="276" t="s">
        <v>144</v>
      </c>
      <c r="F16" s="273"/>
      <c r="G16" s="277" t="s">
        <v>145</v>
      </c>
      <c r="H16" s="278"/>
      <c r="I16" s="278"/>
      <c r="J16" s="278"/>
      <c r="K16" s="278"/>
      <c r="L16" s="278"/>
      <c r="M16" s="278"/>
      <c r="N16" s="278"/>
      <c r="O16" s="278"/>
      <c r="P16" s="278"/>
      <c r="Q16" s="278"/>
      <c r="R16" s="278"/>
      <c r="S16" s="279"/>
      <c r="T16" s="276" t="s">
        <v>146</v>
      </c>
      <c r="U16" s="273"/>
      <c r="V16" s="61"/>
      <c r="W16" s="61"/>
      <c r="X16" s="61"/>
    </row>
    <row r="17" spans="3:24" ht="15.6">
      <c r="C17" s="274"/>
      <c r="D17" s="275"/>
      <c r="E17" s="274"/>
      <c r="F17" s="275"/>
      <c r="G17" s="277" t="s">
        <v>147</v>
      </c>
      <c r="H17" s="279"/>
      <c r="I17" s="277" t="s">
        <v>148</v>
      </c>
      <c r="J17" s="279"/>
      <c r="K17" s="277" t="s">
        <v>149</v>
      </c>
      <c r="L17" s="279"/>
      <c r="M17" s="277" t="s">
        <v>150</v>
      </c>
      <c r="N17" s="279"/>
      <c r="O17" s="277" t="s">
        <v>151</v>
      </c>
      <c r="P17" s="278"/>
      <c r="Q17" s="279"/>
      <c r="R17" s="277" t="s">
        <v>152</v>
      </c>
      <c r="S17" s="279"/>
      <c r="T17" s="274"/>
      <c r="U17" s="275"/>
      <c r="V17" s="61"/>
      <c r="W17" s="61"/>
      <c r="X17" s="61"/>
    </row>
    <row r="18" spans="3:24">
      <c r="C18" s="280"/>
      <c r="D18" s="282"/>
      <c r="E18" s="280"/>
      <c r="F18" s="282"/>
      <c r="G18" s="280"/>
      <c r="H18" s="282"/>
      <c r="I18" s="280"/>
      <c r="J18" s="282"/>
      <c r="K18" s="280"/>
      <c r="L18" s="282"/>
      <c r="M18" s="280"/>
      <c r="N18" s="282"/>
      <c r="O18" s="280"/>
      <c r="P18" s="281"/>
      <c r="Q18" s="282"/>
      <c r="R18" s="280"/>
      <c r="S18" s="282"/>
      <c r="T18" s="280"/>
      <c r="U18" s="282"/>
      <c r="V18" s="61"/>
      <c r="W18" s="61"/>
      <c r="X18" s="61"/>
    </row>
    <row r="19" spans="3:24">
      <c r="C19" s="280"/>
      <c r="D19" s="282"/>
      <c r="E19" s="280"/>
      <c r="F19" s="282"/>
      <c r="G19" s="280"/>
      <c r="H19" s="282"/>
      <c r="I19" s="280"/>
      <c r="J19" s="282"/>
      <c r="K19" s="280"/>
      <c r="L19" s="282"/>
      <c r="M19" s="280"/>
      <c r="N19" s="282"/>
      <c r="O19" s="280"/>
      <c r="P19" s="281"/>
      <c r="Q19" s="282"/>
      <c r="R19" s="280"/>
      <c r="S19" s="282"/>
      <c r="T19" s="280"/>
      <c r="U19" s="282"/>
      <c r="V19" s="61"/>
      <c r="W19" s="61"/>
      <c r="X19" s="61"/>
    </row>
    <row r="20" spans="3:24">
      <c r="C20" s="280"/>
      <c r="D20" s="282"/>
      <c r="E20" s="280"/>
      <c r="F20" s="282"/>
      <c r="G20" s="280"/>
      <c r="H20" s="282"/>
      <c r="I20" s="280"/>
      <c r="J20" s="282"/>
      <c r="K20" s="280"/>
      <c r="L20" s="282"/>
      <c r="M20" s="280"/>
      <c r="N20" s="282"/>
      <c r="O20" s="280"/>
      <c r="P20" s="281"/>
      <c r="Q20" s="282"/>
      <c r="R20" s="280"/>
      <c r="S20" s="282"/>
      <c r="T20" s="280"/>
      <c r="U20" s="282"/>
      <c r="V20" s="61"/>
      <c r="W20" s="61"/>
      <c r="X20" s="61"/>
    </row>
    <row r="21" spans="3:24">
      <c r="C21" s="280"/>
      <c r="D21" s="282"/>
      <c r="E21" s="280"/>
      <c r="F21" s="282"/>
      <c r="G21" s="280"/>
      <c r="H21" s="282"/>
      <c r="I21" s="280"/>
      <c r="J21" s="282"/>
      <c r="K21" s="280"/>
      <c r="L21" s="282"/>
      <c r="M21" s="280"/>
      <c r="N21" s="282"/>
      <c r="O21" s="280"/>
      <c r="P21" s="281"/>
      <c r="Q21" s="282"/>
      <c r="R21" s="280"/>
      <c r="S21" s="282"/>
      <c r="T21" s="280"/>
      <c r="U21" s="282"/>
      <c r="V21" s="61"/>
      <c r="W21" s="61"/>
      <c r="X21" s="61"/>
    </row>
    <row r="22" spans="3:24">
      <c r="C22" s="280"/>
      <c r="D22" s="282"/>
      <c r="E22" s="280"/>
      <c r="F22" s="282"/>
      <c r="G22" s="280"/>
      <c r="H22" s="282"/>
      <c r="I22" s="280"/>
      <c r="J22" s="282"/>
      <c r="K22" s="280"/>
      <c r="L22" s="282"/>
      <c r="M22" s="280"/>
      <c r="N22" s="282"/>
      <c r="O22" s="280"/>
      <c r="P22" s="281"/>
      <c r="Q22" s="282"/>
      <c r="R22" s="280"/>
      <c r="S22" s="282"/>
      <c r="T22" s="280"/>
      <c r="U22" s="282"/>
      <c r="V22" s="61"/>
      <c r="W22" s="61"/>
      <c r="X22" s="61"/>
    </row>
    <row r="23" spans="3:24">
      <c r="C23" s="280"/>
      <c r="D23" s="282"/>
      <c r="E23" s="280"/>
      <c r="F23" s="282"/>
      <c r="G23" s="280"/>
      <c r="H23" s="282"/>
      <c r="I23" s="280"/>
      <c r="J23" s="282"/>
      <c r="K23" s="280"/>
      <c r="L23" s="282"/>
      <c r="M23" s="280"/>
      <c r="N23" s="282"/>
      <c r="O23" s="280"/>
      <c r="P23" s="281"/>
      <c r="Q23" s="282"/>
      <c r="R23" s="280"/>
      <c r="S23" s="282"/>
      <c r="T23" s="280"/>
      <c r="U23" s="282"/>
      <c r="V23" s="61"/>
      <c r="W23" s="61"/>
      <c r="X23" s="61"/>
    </row>
    <row r="24" spans="3:24">
      <c r="C24" s="280"/>
      <c r="D24" s="282"/>
      <c r="E24" s="280"/>
      <c r="F24" s="282"/>
      <c r="G24" s="280"/>
      <c r="H24" s="282"/>
      <c r="I24" s="280"/>
      <c r="J24" s="282"/>
      <c r="K24" s="280"/>
      <c r="L24" s="282"/>
      <c r="M24" s="280"/>
      <c r="N24" s="282"/>
      <c r="O24" s="280"/>
      <c r="P24" s="281"/>
      <c r="Q24" s="282"/>
      <c r="R24" s="280"/>
      <c r="S24" s="282"/>
      <c r="T24" s="280"/>
      <c r="U24" s="282"/>
      <c r="V24" s="61"/>
      <c r="W24" s="61"/>
      <c r="X24" s="61"/>
    </row>
    <row r="25" spans="3:24">
      <c r="C25" s="280"/>
      <c r="D25" s="282"/>
      <c r="E25" s="280"/>
      <c r="F25" s="282"/>
      <c r="G25" s="280"/>
      <c r="H25" s="282"/>
      <c r="I25" s="280"/>
      <c r="J25" s="282"/>
      <c r="K25" s="280"/>
      <c r="L25" s="282"/>
      <c r="M25" s="280"/>
      <c r="N25" s="282"/>
      <c r="O25" s="280"/>
      <c r="P25" s="281"/>
      <c r="Q25" s="282"/>
      <c r="R25" s="280"/>
      <c r="S25" s="282"/>
      <c r="T25" s="280"/>
      <c r="U25" s="282"/>
      <c r="V25" s="61"/>
      <c r="W25" s="61"/>
      <c r="X25" s="61"/>
    </row>
    <row r="26" spans="3:24" ht="15.6">
      <c r="C26" s="67" t="s">
        <v>168</v>
      </c>
      <c r="D26" s="61"/>
      <c r="E26" s="61"/>
      <c r="F26" s="61"/>
      <c r="G26" s="61"/>
      <c r="H26" s="61"/>
      <c r="I26" s="61"/>
      <c r="J26" s="61"/>
      <c r="K26" s="61"/>
      <c r="L26" s="61"/>
      <c r="M26" s="61"/>
      <c r="N26" s="61"/>
      <c r="O26" s="61"/>
      <c r="P26" s="61"/>
      <c r="Q26" s="61"/>
      <c r="R26" s="61"/>
      <c r="S26" s="61"/>
      <c r="T26" s="61"/>
      <c r="U26" s="61"/>
      <c r="V26" s="61"/>
      <c r="W26" s="61"/>
      <c r="X26" s="61"/>
    </row>
    <row r="27" spans="3:24" ht="15.6">
      <c r="C27" s="62" t="s">
        <v>153</v>
      </c>
      <c r="D27" s="61"/>
      <c r="E27" s="61"/>
      <c r="F27" s="61"/>
      <c r="G27" s="61"/>
      <c r="H27" s="61"/>
      <c r="I27" s="61"/>
      <c r="J27" s="61"/>
      <c r="K27" s="61"/>
      <c r="L27" s="61"/>
      <c r="M27" s="61"/>
      <c r="N27" s="61"/>
      <c r="O27" s="61"/>
      <c r="P27" s="61"/>
      <c r="Q27" s="61"/>
      <c r="R27" s="61"/>
      <c r="S27" s="61"/>
      <c r="T27" s="61"/>
      <c r="U27" s="61"/>
      <c r="V27" s="61"/>
      <c r="W27" s="61"/>
      <c r="X27" s="61"/>
    </row>
  </sheetData>
  <mergeCells count="88">
    <mergeCell ref="M25:N25"/>
    <mergeCell ref="O25:Q25"/>
    <mergeCell ref="R25:S25"/>
    <mergeCell ref="T25:U25"/>
    <mergeCell ref="C25:D25"/>
    <mergeCell ref="E25:F25"/>
    <mergeCell ref="G25:H25"/>
    <mergeCell ref="I25:J25"/>
    <mergeCell ref="K25:L25"/>
    <mergeCell ref="R23:S23"/>
    <mergeCell ref="T23:U23"/>
    <mergeCell ref="C24:D24"/>
    <mergeCell ref="E24:F24"/>
    <mergeCell ref="G24:H24"/>
    <mergeCell ref="I24:J24"/>
    <mergeCell ref="K24:L24"/>
    <mergeCell ref="M24:N24"/>
    <mergeCell ref="O24:Q24"/>
    <mergeCell ref="R24:S24"/>
    <mergeCell ref="T24:U24"/>
    <mergeCell ref="M23:N23"/>
    <mergeCell ref="O23:Q23"/>
    <mergeCell ref="C22:D22"/>
    <mergeCell ref="E22:F22"/>
    <mergeCell ref="G22:H22"/>
    <mergeCell ref="I22:J22"/>
    <mergeCell ref="K22:L22"/>
    <mergeCell ref="M22:N22"/>
    <mergeCell ref="C23:D23"/>
    <mergeCell ref="E23:F23"/>
    <mergeCell ref="G23:H23"/>
    <mergeCell ref="I23:J23"/>
    <mergeCell ref="K23:L23"/>
    <mergeCell ref="M21:N21"/>
    <mergeCell ref="O21:Q21"/>
    <mergeCell ref="R21:S21"/>
    <mergeCell ref="T21:U21"/>
    <mergeCell ref="O22:Q22"/>
    <mergeCell ref="R22:S22"/>
    <mergeCell ref="T22:U22"/>
    <mergeCell ref="C21:D21"/>
    <mergeCell ref="E21:F21"/>
    <mergeCell ref="G21:H21"/>
    <mergeCell ref="I21:J21"/>
    <mergeCell ref="K21:L21"/>
    <mergeCell ref="R19:S19"/>
    <mergeCell ref="T19:U19"/>
    <mergeCell ref="C20:D20"/>
    <mergeCell ref="E20:F20"/>
    <mergeCell ref="G20:H20"/>
    <mergeCell ref="I20:J20"/>
    <mergeCell ref="K20:L20"/>
    <mergeCell ref="M20:N20"/>
    <mergeCell ref="O20:Q20"/>
    <mergeCell ref="R20:S20"/>
    <mergeCell ref="T20:U20"/>
    <mergeCell ref="O18:Q18"/>
    <mergeCell ref="R18:S18"/>
    <mergeCell ref="T18:U18"/>
    <mergeCell ref="C19:D19"/>
    <mergeCell ref="E19:F19"/>
    <mergeCell ref="G19:H19"/>
    <mergeCell ref="I19:J19"/>
    <mergeCell ref="K19:L19"/>
    <mergeCell ref="M19:N19"/>
    <mergeCell ref="O19:Q19"/>
    <mergeCell ref="C18:D18"/>
    <mergeCell ref="E18:F18"/>
    <mergeCell ref="G18:H18"/>
    <mergeCell ref="I18:J18"/>
    <mergeCell ref="K18:L18"/>
    <mergeCell ref="M18:N18"/>
    <mergeCell ref="E6:U6"/>
    <mergeCell ref="C16:D17"/>
    <mergeCell ref="E16:F17"/>
    <mergeCell ref="G16:S16"/>
    <mergeCell ref="T16:U17"/>
    <mergeCell ref="G17:H17"/>
    <mergeCell ref="I17:J17"/>
    <mergeCell ref="K17:L17"/>
    <mergeCell ref="M17:N17"/>
    <mergeCell ref="O17:Q17"/>
    <mergeCell ref="R17:S17"/>
    <mergeCell ref="E1:U1"/>
    <mergeCell ref="E2:U2"/>
    <mergeCell ref="E3:U3"/>
    <mergeCell ref="E4:U4"/>
    <mergeCell ref="E5:U5"/>
  </mergeCells>
  <pageMargins left="0.7" right="0.7" top="0.75" bottom="0.75" header="0.3" footer="0.3"/>
  <pageSetup orientation="portrait" horizontalDpi="1200" verticalDpi="12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U26"/>
  <sheetViews>
    <sheetView workbookViewId="0">
      <selection activeCell="B10" sqref="B10"/>
    </sheetView>
  </sheetViews>
  <sheetFormatPr defaultRowHeight="14.4"/>
  <cols>
    <col min="2" max="2" width="18.109375" customWidth="1"/>
    <col min="6" max="6" width="7" customWidth="1"/>
    <col min="8" max="8" width="6.88671875" customWidth="1"/>
    <col min="10" max="10" width="6.6640625" customWidth="1"/>
    <col min="12" max="12" width="7.33203125" customWidth="1"/>
    <col min="14" max="14" width="5" customWidth="1"/>
    <col min="15" max="15" width="12.33203125" customWidth="1"/>
    <col min="17" max="17" width="5.21875" customWidth="1"/>
    <col min="19" max="19" width="6.88671875" customWidth="1"/>
    <col min="21" max="21" width="6" customWidth="1"/>
  </cols>
  <sheetData>
    <row r="1" spans="2:21" ht="22.8">
      <c r="B1" s="1"/>
      <c r="C1" s="2"/>
      <c r="D1" s="268" t="s">
        <v>54</v>
      </c>
      <c r="E1" s="269"/>
      <c r="F1" s="269"/>
      <c r="G1" s="269"/>
      <c r="H1" s="269"/>
      <c r="I1" s="269"/>
      <c r="J1" s="269"/>
      <c r="K1" s="269"/>
      <c r="L1" s="269"/>
      <c r="M1" s="269"/>
      <c r="N1" s="269"/>
      <c r="O1" s="269"/>
      <c r="P1" s="269"/>
      <c r="Q1" s="269"/>
      <c r="R1" s="269"/>
      <c r="S1" s="269"/>
      <c r="T1" s="269"/>
    </row>
    <row r="2" spans="2:21" ht="6.6" customHeight="1">
      <c r="B2" s="3"/>
      <c r="C2" s="4"/>
      <c r="D2" s="245"/>
      <c r="E2" s="246"/>
      <c r="F2" s="246"/>
      <c r="G2" s="246"/>
      <c r="H2" s="246"/>
      <c r="I2" s="246"/>
      <c r="J2" s="246"/>
      <c r="K2" s="246"/>
      <c r="L2" s="246"/>
      <c r="M2" s="246"/>
      <c r="N2" s="246"/>
      <c r="O2" s="246"/>
      <c r="P2" s="246"/>
      <c r="Q2" s="246"/>
      <c r="R2" s="246"/>
      <c r="S2" s="246"/>
      <c r="T2" s="246"/>
    </row>
    <row r="3" spans="2:21" ht="17.399999999999999">
      <c r="B3" s="3"/>
      <c r="C3" s="4"/>
      <c r="D3" s="245" t="s">
        <v>55</v>
      </c>
      <c r="E3" s="246"/>
      <c r="F3" s="246"/>
      <c r="G3" s="246"/>
      <c r="H3" s="246"/>
      <c r="I3" s="246"/>
      <c r="J3" s="246"/>
      <c r="K3" s="246"/>
      <c r="L3" s="246"/>
      <c r="M3" s="246"/>
      <c r="N3" s="246"/>
      <c r="O3" s="246"/>
      <c r="P3" s="246"/>
      <c r="Q3" s="246"/>
      <c r="R3" s="246"/>
      <c r="S3" s="246"/>
      <c r="T3" s="246"/>
    </row>
    <row r="4" spans="2:21" ht="17.399999999999999">
      <c r="B4" s="3"/>
      <c r="C4" s="4"/>
      <c r="D4" s="245" t="s">
        <v>302</v>
      </c>
      <c r="E4" s="246"/>
      <c r="F4" s="246"/>
      <c r="G4" s="246"/>
      <c r="H4" s="246"/>
      <c r="I4" s="246"/>
      <c r="J4" s="246"/>
      <c r="K4" s="246"/>
      <c r="L4" s="246"/>
      <c r="M4" s="246"/>
      <c r="N4" s="246"/>
      <c r="O4" s="246"/>
      <c r="P4" s="246"/>
      <c r="Q4" s="246"/>
      <c r="R4" s="246"/>
      <c r="S4" s="246"/>
      <c r="T4" s="246"/>
    </row>
    <row r="5" spans="2:21" ht="9" customHeight="1">
      <c r="B5" s="3"/>
      <c r="C5" s="4"/>
      <c r="D5" s="245"/>
      <c r="E5" s="246"/>
      <c r="F5" s="246"/>
      <c r="G5" s="246"/>
      <c r="H5" s="246"/>
      <c r="I5" s="246"/>
      <c r="J5" s="246"/>
      <c r="K5" s="246"/>
      <c r="L5" s="246"/>
      <c r="M5" s="246"/>
      <c r="N5" s="246"/>
      <c r="O5" s="246"/>
      <c r="P5" s="246"/>
      <c r="Q5" s="246"/>
      <c r="R5" s="246"/>
      <c r="S5" s="246"/>
      <c r="T5" s="246"/>
    </row>
    <row r="6" spans="2:21" ht="15.6">
      <c r="B6" s="81" t="s">
        <v>66</v>
      </c>
      <c r="C6" s="82"/>
      <c r="D6" s="270" t="s">
        <v>194</v>
      </c>
      <c r="E6" s="271"/>
      <c r="F6" s="271"/>
      <c r="G6" s="271"/>
      <c r="H6" s="271"/>
      <c r="I6" s="271"/>
      <c r="J6" s="271"/>
      <c r="K6" s="271"/>
      <c r="L6" s="271"/>
      <c r="M6" s="271"/>
      <c r="N6" s="271"/>
      <c r="O6" s="271"/>
      <c r="P6" s="271"/>
      <c r="Q6" s="271"/>
      <c r="R6" s="271"/>
      <c r="S6" s="271"/>
      <c r="T6" s="271"/>
    </row>
    <row r="9" spans="2:21" ht="15.6">
      <c r="B9" s="63" t="s">
        <v>154</v>
      </c>
      <c r="C9" s="61"/>
      <c r="D9" s="61"/>
      <c r="E9" s="61"/>
      <c r="F9" s="61"/>
      <c r="G9" s="61"/>
      <c r="H9" s="61"/>
      <c r="I9" s="61"/>
      <c r="J9" s="61"/>
      <c r="K9" s="61"/>
      <c r="L9" s="61"/>
      <c r="M9" s="61"/>
      <c r="N9" s="61"/>
      <c r="O9" s="61"/>
      <c r="P9" s="61"/>
      <c r="Q9" s="61"/>
      <c r="R9" s="61"/>
      <c r="S9" s="61"/>
      <c r="T9" s="61"/>
      <c r="U9" s="61"/>
    </row>
    <row r="10" spans="2:21" ht="15.6">
      <c r="B10" s="63" t="str">
        <f>'Nilai Sikap'!C8</f>
        <v>PROGRAM STUDI MATEMATIKA</v>
      </c>
      <c r="C10" s="61"/>
      <c r="D10" s="61"/>
      <c r="E10" s="61"/>
      <c r="F10" s="61"/>
      <c r="G10" s="61"/>
      <c r="H10" s="61"/>
      <c r="I10" s="61"/>
      <c r="J10" s="61"/>
      <c r="K10" s="61"/>
      <c r="L10" s="61"/>
      <c r="M10" s="61"/>
      <c r="N10" s="61"/>
      <c r="O10" s="61"/>
      <c r="P10" s="61"/>
      <c r="Q10" s="61"/>
      <c r="R10" s="61"/>
      <c r="S10" s="61"/>
      <c r="T10" s="61"/>
      <c r="U10" s="61"/>
    </row>
    <row r="11" spans="2:21" ht="15.6">
      <c r="B11" s="67" t="s">
        <v>173</v>
      </c>
      <c r="C11" s="61"/>
      <c r="D11" s="61" t="str">
        <f>'Nilai Sikap'!E9</f>
        <v>: Manajemen Operasi Industri</v>
      </c>
      <c r="E11" s="61"/>
      <c r="F11" s="61"/>
      <c r="G11" s="61"/>
      <c r="H11" s="61"/>
      <c r="I11" s="61"/>
      <c r="J11" s="61"/>
      <c r="K11" s="61"/>
      <c r="L11" s="61"/>
      <c r="M11" s="61"/>
      <c r="N11" s="61"/>
      <c r="O11" s="61"/>
      <c r="P11" s="61"/>
      <c r="Q11" s="61"/>
      <c r="R11" s="61"/>
      <c r="S11" s="61"/>
      <c r="T11" s="61"/>
      <c r="U11" s="61"/>
    </row>
    <row r="12" spans="2:21" ht="15.6">
      <c r="B12" s="67" t="s">
        <v>172</v>
      </c>
      <c r="C12" s="61"/>
      <c r="D12" s="61" t="str">
        <f>'Nilai Sikap'!E10</f>
        <v>: V</v>
      </c>
      <c r="E12" s="61"/>
      <c r="F12" s="61"/>
      <c r="G12" s="61"/>
      <c r="H12" s="61"/>
      <c r="I12" s="61"/>
      <c r="J12" s="61"/>
      <c r="K12" s="61"/>
      <c r="L12" s="61"/>
      <c r="M12" s="61"/>
      <c r="N12" s="61"/>
      <c r="O12" s="61"/>
      <c r="P12" s="61"/>
      <c r="Q12" s="61"/>
      <c r="R12" s="61"/>
      <c r="S12" s="61"/>
      <c r="T12" s="61"/>
      <c r="U12" s="61"/>
    </row>
    <row r="13" spans="2:21" ht="15.6">
      <c r="B13" s="67" t="s">
        <v>166</v>
      </c>
      <c r="C13" s="61"/>
      <c r="D13" s="61"/>
      <c r="E13" s="61"/>
      <c r="F13" s="61"/>
      <c r="G13" s="61"/>
      <c r="H13" s="61"/>
      <c r="I13" s="61"/>
      <c r="J13" s="61"/>
      <c r="K13" s="61"/>
      <c r="L13" s="61"/>
      <c r="M13" s="61"/>
      <c r="N13" s="61"/>
      <c r="O13" s="61"/>
      <c r="P13" s="61"/>
      <c r="Q13" s="61"/>
      <c r="R13" s="61"/>
      <c r="S13" s="61"/>
      <c r="T13" s="61"/>
      <c r="U13" s="61"/>
    </row>
    <row r="14" spans="2:21" ht="15.6">
      <c r="B14" s="62" t="s">
        <v>143</v>
      </c>
      <c r="C14" s="61"/>
      <c r="D14" s="61"/>
      <c r="E14" s="61"/>
      <c r="F14" s="61"/>
      <c r="G14" s="61"/>
      <c r="H14" s="61"/>
      <c r="I14" s="61"/>
      <c r="J14" s="61"/>
      <c r="K14" s="61"/>
      <c r="L14" s="61"/>
      <c r="M14" s="61"/>
      <c r="N14" s="61"/>
      <c r="O14" s="61"/>
      <c r="P14" s="61"/>
      <c r="Q14" s="61"/>
      <c r="R14" s="61"/>
      <c r="S14" s="61"/>
      <c r="T14" s="61"/>
      <c r="U14" s="61"/>
    </row>
    <row r="15" spans="2:21" ht="15.6">
      <c r="B15" s="67" t="s">
        <v>174</v>
      </c>
      <c r="C15" s="61"/>
      <c r="D15" s="61" t="str">
        <f>'Nilai Sikap'!E13</f>
        <v>: Dr.Ir. Hermawan</v>
      </c>
      <c r="E15" s="61"/>
      <c r="F15" s="61"/>
      <c r="G15" s="61"/>
      <c r="H15" s="61"/>
      <c r="I15" s="61"/>
      <c r="J15" s="61"/>
      <c r="K15" s="61"/>
      <c r="L15" s="61"/>
      <c r="M15" s="61"/>
      <c r="N15" s="61"/>
      <c r="O15" s="61"/>
      <c r="P15" s="61"/>
      <c r="Q15" s="61"/>
      <c r="R15" s="61"/>
      <c r="S15" s="61"/>
      <c r="T15" s="61"/>
      <c r="U15" s="61"/>
    </row>
    <row r="16" spans="2:21" ht="15.6">
      <c r="B16" s="67" t="s">
        <v>177</v>
      </c>
      <c r="C16" s="61"/>
      <c r="D16" s="61"/>
      <c r="E16" s="61"/>
      <c r="F16" s="61"/>
      <c r="G16" s="61"/>
      <c r="H16" s="61"/>
      <c r="I16" s="61"/>
      <c r="J16" s="61"/>
      <c r="K16" s="61"/>
      <c r="L16" s="61"/>
      <c r="M16" s="61"/>
      <c r="N16" s="61"/>
      <c r="O16" s="61"/>
      <c r="P16" s="61"/>
      <c r="Q16" s="61"/>
      <c r="R16" s="61"/>
      <c r="S16" s="61"/>
      <c r="T16" s="61"/>
      <c r="U16" s="61"/>
    </row>
    <row r="17" spans="2:21" ht="15.6">
      <c r="B17" s="67" t="str">
        <f>'Nilai Sikap'!C15</f>
        <v>Kolom aspek penilaian sikap diisi dengan skor sesuai kriteria berikut : 5 = sangat baik; 4 = baik; 3 = cukup; 2 = kurang; 1 = Sangat kurang</v>
      </c>
      <c r="C17" s="61"/>
      <c r="D17" s="61"/>
      <c r="E17" s="61"/>
      <c r="F17" s="61"/>
      <c r="G17" s="61"/>
      <c r="H17" s="61"/>
      <c r="I17" s="61"/>
      <c r="J17" s="61"/>
      <c r="K17" s="61"/>
      <c r="L17" s="61"/>
      <c r="M17" s="61"/>
      <c r="N17" s="61"/>
      <c r="O17" s="61"/>
      <c r="P17" s="61"/>
      <c r="Q17" s="61"/>
      <c r="R17" s="61"/>
      <c r="S17" s="61"/>
      <c r="T17" s="61"/>
      <c r="U17" s="61"/>
    </row>
    <row r="18" spans="2:21" ht="15.6">
      <c r="B18" s="283" t="s">
        <v>170</v>
      </c>
      <c r="C18" s="276" t="s">
        <v>144</v>
      </c>
      <c r="D18" s="273"/>
      <c r="E18" s="277" t="s">
        <v>155</v>
      </c>
      <c r="F18" s="278"/>
      <c r="G18" s="278"/>
      <c r="H18" s="278"/>
      <c r="I18" s="278"/>
      <c r="J18" s="278"/>
      <c r="K18" s="278"/>
      <c r="L18" s="278"/>
      <c r="M18" s="278"/>
      <c r="N18" s="278"/>
      <c r="O18" s="278"/>
      <c r="P18" s="278"/>
      <c r="Q18" s="278"/>
      <c r="R18" s="278"/>
      <c r="S18" s="279"/>
      <c r="T18" s="276" t="s">
        <v>146</v>
      </c>
      <c r="U18" s="273"/>
    </row>
    <row r="19" spans="2:21" ht="46.8" customHeight="1">
      <c r="B19" s="284"/>
      <c r="C19" s="274"/>
      <c r="D19" s="275"/>
      <c r="E19" s="277" t="s">
        <v>156</v>
      </c>
      <c r="F19" s="279"/>
      <c r="G19" s="277" t="s">
        <v>157</v>
      </c>
      <c r="H19" s="279"/>
      <c r="I19" s="277" t="s">
        <v>158</v>
      </c>
      <c r="J19" s="279"/>
      <c r="K19" s="277" t="s">
        <v>159</v>
      </c>
      <c r="L19" s="279"/>
      <c r="M19" s="277" t="s">
        <v>160</v>
      </c>
      <c r="N19" s="279"/>
      <c r="O19" s="69" t="s">
        <v>161</v>
      </c>
      <c r="P19" s="277" t="s">
        <v>162</v>
      </c>
      <c r="Q19" s="279"/>
      <c r="R19" s="277" t="s">
        <v>163</v>
      </c>
      <c r="S19" s="279"/>
      <c r="T19" s="274"/>
      <c r="U19" s="275"/>
    </row>
    <row r="20" spans="2:21">
      <c r="B20" s="64"/>
      <c r="C20" s="285"/>
      <c r="D20" s="286"/>
      <c r="E20" s="285"/>
      <c r="F20" s="286"/>
      <c r="G20" s="285"/>
      <c r="H20" s="286"/>
      <c r="I20" s="285"/>
      <c r="J20" s="286"/>
      <c r="K20" s="285"/>
      <c r="L20" s="286"/>
      <c r="M20" s="285"/>
      <c r="N20" s="286"/>
      <c r="O20" s="64"/>
      <c r="P20" s="285"/>
      <c r="Q20" s="286"/>
      <c r="R20" s="285"/>
      <c r="S20" s="286"/>
      <c r="T20" s="285"/>
      <c r="U20" s="286"/>
    </row>
    <row r="21" spans="2:21">
      <c r="B21" s="64"/>
      <c r="C21" s="285"/>
      <c r="D21" s="286"/>
      <c r="E21" s="285"/>
      <c r="F21" s="286"/>
      <c r="G21" s="285"/>
      <c r="H21" s="286"/>
      <c r="I21" s="285"/>
      <c r="J21" s="286"/>
      <c r="K21" s="285"/>
      <c r="L21" s="286"/>
      <c r="M21" s="285"/>
      <c r="N21" s="286"/>
      <c r="O21" s="64"/>
      <c r="P21" s="285"/>
      <c r="Q21" s="286"/>
      <c r="R21" s="285"/>
      <c r="S21" s="286"/>
      <c r="T21" s="285"/>
      <c r="U21" s="286"/>
    </row>
    <row r="22" spans="2:21">
      <c r="B22" s="64"/>
      <c r="C22" s="285"/>
      <c r="D22" s="286"/>
      <c r="E22" s="285"/>
      <c r="F22" s="286"/>
      <c r="G22" s="285"/>
      <c r="H22" s="286"/>
      <c r="I22" s="285"/>
      <c r="J22" s="286"/>
      <c r="K22" s="285"/>
      <c r="L22" s="286"/>
      <c r="M22" s="285"/>
      <c r="N22" s="286"/>
      <c r="O22" s="64"/>
      <c r="P22" s="285"/>
      <c r="Q22" s="286"/>
      <c r="R22" s="285"/>
      <c r="S22" s="286"/>
      <c r="T22" s="285"/>
      <c r="U22" s="286"/>
    </row>
    <row r="23" spans="2:21">
      <c r="B23" s="64"/>
      <c r="C23" s="285"/>
      <c r="D23" s="286"/>
      <c r="E23" s="285"/>
      <c r="F23" s="286"/>
      <c r="G23" s="285"/>
      <c r="H23" s="286"/>
      <c r="I23" s="285"/>
      <c r="J23" s="286"/>
      <c r="K23" s="285"/>
      <c r="L23" s="286"/>
      <c r="M23" s="285"/>
      <c r="N23" s="286"/>
      <c r="O23" s="64"/>
      <c r="P23" s="285"/>
      <c r="Q23" s="286"/>
      <c r="R23" s="285"/>
      <c r="S23" s="286"/>
      <c r="T23" s="285"/>
      <c r="U23" s="286"/>
    </row>
    <row r="24" spans="2:21">
      <c r="B24" s="64"/>
      <c r="C24" s="285"/>
      <c r="D24" s="286"/>
      <c r="E24" s="285"/>
      <c r="F24" s="286"/>
      <c r="G24" s="285"/>
      <c r="H24" s="286"/>
      <c r="I24" s="285"/>
      <c r="J24" s="286"/>
      <c r="K24" s="285"/>
      <c r="L24" s="286"/>
      <c r="M24" s="285"/>
      <c r="N24" s="286"/>
      <c r="O24" s="64"/>
      <c r="P24" s="285"/>
      <c r="Q24" s="286"/>
      <c r="R24" s="285"/>
      <c r="S24" s="286"/>
      <c r="T24" s="285"/>
      <c r="U24" s="286"/>
    </row>
    <row r="25" spans="2:21">
      <c r="B25" s="64"/>
      <c r="C25" s="285"/>
      <c r="D25" s="286"/>
      <c r="E25" s="285"/>
      <c r="F25" s="286"/>
      <c r="G25" s="285"/>
      <c r="H25" s="286"/>
      <c r="I25" s="285"/>
      <c r="J25" s="286"/>
      <c r="K25" s="285"/>
      <c r="L25" s="286"/>
      <c r="M25" s="285"/>
      <c r="N25" s="286"/>
      <c r="O25" s="64"/>
      <c r="P25" s="285"/>
      <c r="Q25" s="286"/>
      <c r="R25" s="285"/>
      <c r="S25" s="286"/>
      <c r="T25" s="285"/>
      <c r="U25" s="286"/>
    </row>
    <row r="26" spans="2:21" ht="15.6">
      <c r="B26" s="67" t="s">
        <v>171</v>
      </c>
      <c r="C26" s="61"/>
      <c r="D26" s="61"/>
      <c r="E26" s="61"/>
      <c r="F26" s="61"/>
      <c r="G26" s="61"/>
      <c r="H26" s="61"/>
      <c r="I26" s="61"/>
      <c r="J26" s="61"/>
      <c r="K26" s="61"/>
      <c r="L26" s="61"/>
      <c r="M26" s="61"/>
      <c r="N26" s="61"/>
      <c r="O26" s="61"/>
      <c r="P26" s="61"/>
      <c r="Q26" s="61"/>
      <c r="R26" s="61"/>
      <c r="S26" s="61"/>
      <c r="T26" s="61"/>
      <c r="U26" s="61"/>
    </row>
  </sheetData>
  <mergeCells count="71">
    <mergeCell ref="M25:N25"/>
    <mergeCell ref="P25:Q25"/>
    <mergeCell ref="R25:S25"/>
    <mergeCell ref="T25:U25"/>
    <mergeCell ref="C25:D25"/>
    <mergeCell ref="E25:F25"/>
    <mergeCell ref="G25:H25"/>
    <mergeCell ref="I25:J25"/>
    <mergeCell ref="K25:L25"/>
    <mergeCell ref="R23:S23"/>
    <mergeCell ref="T23:U23"/>
    <mergeCell ref="C24:D24"/>
    <mergeCell ref="E24:F24"/>
    <mergeCell ref="G24:H24"/>
    <mergeCell ref="I24:J24"/>
    <mergeCell ref="K24:L24"/>
    <mergeCell ref="M24:N24"/>
    <mergeCell ref="P24:Q24"/>
    <mergeCell ref="R24:S24"/>
    <mergeCell ref="T24:U24"/>
    <mergeCell ref="P22:Q22"/>
    <mergeCell ref="R22:S22"/>
    <mergeCell ref="T22:U22"/>
    <mergeCell ref="C23:D23"/>
    <mergeCell ref="E23:F23"/>
    <mergeCell ref="G23:H23"/>
    <mergeCell ref="I23:J23"/>
    <mergeCell ref="K23:L23"/>
    <mergeCell ref="M23:N23"/>
    <mergeCell ref="P23:Q23"/>
    <mergeCell ref="C22:D22"/>
    <mergeCell ref="E22:F22"/>
    <mergeCell ref="G22:H22"/>
    <mergeCell ref="I22:J22"/>
    <mergeCell ref="K22:L22"/>
    <mergeCell ref="M22:N22"/>
    <mergeCell ref="M20:N20"/>
    <mergeCell ref="P20:Q20"/>
    <mergeCell ref="R20:S20"/>
    <mergeCell ref="T20:U20"/>
    <mergeCell ref="C21:D21"/>
    <mergeCell ref="E21:F21"/>
    <mergeCell ref="G21:H21"/>
    <mergeCell ref="I21:J21"/>
    <mergeCell ref="K21:L21"/>
    <mergeCell ref="M21:N21"/>
    <mergeCell ref="P21:Q21"/>
    <mergeCell ref="R21:S21"/>
    <mergeCell ref="T21:U21"/>
    <mergeCell ref="C20:D20"/>
    <mergeCell ref="E20:F20"/>
    <mergeCell ref="G20:H20"/>
    <mergeCell ref="I20:J20"/>
    <mergeCell ref="K20:L20"/>
    <mergeCell ref="B18:B19"/>
    <mergeCell ref="C18:D19"/>
    <mergeCell ref="E18:S18"/>
    <mergeCell ref="T18:U19"/>
    <mergeCell ref="E19:F19"/>
    <mergeCell ref="G19:H19"/>
    <mergeCell ref="I19:J19"/>
    <mergeCell ref="K19:L19"/>
    <mergeCell ref="M19:N19"/>
    <mergeCell ref="P19:Q19"/>
    <mergeCell ref="R19:S19"/>
    <mergeCell ref="D6:T6"/>
    <mergeCell ref="D1:T1"/>
    <mergeCell ref="D2:T2"/>
    <mergeCell ref="D3:T3"/>
    <mergeCell ref="D4:T4"/>
    <mergeCell ref="D5:T5"/>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P92"/>
  <sheetViews>
    <sheetView tabSelected="1" topLeftCell="A58" workbookViewId="0">
      <selection activeCell="S20" sqref="S20"/>
    </sheetView>
  </sheetViews>
  <sheetFormatPr defaultRowHeight="14.4"/>
  <cols>
    <col min="3" max="3" width="11.21875" customWidth="1"/>
    <col min="4" max="4" width="11.6640625" customWidth="1"/>
    <col min="5" max="5" width="12.109375" customWidth="1"/>
    <col min="6" max="6" width="11.21875" customWidth="1"/>
    <col min="7" max="7" width="15.33203125" customWidth="1"/>
    <col min="8" max="8" width="10.88671875" customWidth="1"/>
    <col min="12" max="12" width="11.88671875" customWidth="1"/>
    <col min="13" max="13" width="13" customWidth="1"/>
    <col min="14" max="14" width="23.5546875" customWidth="1"/>
  </cols>
  <sheetData>
    <row r="1" spans="2:14" ht="22.8">
      <c r="B1" s="1"/>
      <c r="C1" s="2"/>
      <c r="D1" s="268" t="s">
        <v>54</v>
      </c>
      <c r="E1" s="269"/>
      <c r="F1" s="269"/>
      <c r="G1" s="269"/>
      <c r="H1" s="269"/>
      <c r="I1" s="269"/>
      <c r="J1" s="269"/>
      <c r="K1" s="269"/>
      <c r="L1" s="269"/>
      <c r="M1" s="269"/>
      <c r="N1" s="269"/>
    </row>
    <row r="2" spans="2:14" ht="4.8" customHeight="1">
      <c r="B2" s="3"/>
      <c r="C2" s="4"/>
      <c r="D2" s="30"/>
      <c r="E2" s="31"/>
      <c r="F2" s="31"/>
      <c r="G2" s="31"/>
      <c r="H2" s="31"/>
      <c r="I2" s="31"/>
      <c r="J2" s="31"/>
      <c r="K2" s="31"/>
      <c r="L2" s="31"/>
      <c r="M2" s="31"/>
      <c r="N2" s="31"/>
    </row>
    <row r="3" spans="2:14" ht="14.4" customHeight="1">
      <c r="B3" s="3"/>
      <c r="C3" s="4"/>
      <c r="D3" s="245" t="s">
        <v>55</v>
      </c>
      <c r="E3" s="246"/>
      <c r="F3" s="246"/>
      <c r="G3" s="246"/>
      <c r="H3" s="246"/>
      <c r="I3" s="246"/>
      <c r="J3" s="246"/>
      <c r="K3" s="246"/>
      <c r="L3" s="246"/>
      <c r="M3" s="246"/>
      <c r="N3" s="246"/>
    </row>
    <row r="4" spans="2:14" ht="14.4" customHeight="1">
      <c r="B4" s="3"/>
      <c r="C4" s="4"/>
      <c r="D4" s="245" t="s">
        <v>294</v>
      </c>
      <c r="E4" s="246"/>
      <c r="F4" s="246"/>
      <c r="G4" s="246"/>
      <c r="H4" s="246"/>
      <c r="I4" s="246"/>
      <c r="J4" s="246"/>
      <c r="K4" s="246"/>
      <c r="L4" s="246"/>
      <c r="M4" s="246"/>
      <c r="N4" s="246"/>
    </row>
    <row r="5" spans="2:14" ht="7.8" customHeight="1">
      <c r="B5" s="3"/>
      <c r="C5" s="4"/>
      <c r="D5" s="30"/>
      <c r="E5" s="31"/>
      <c r="F5" s="31"/>
      <c r="G5" s="31"/>
      <c r="H5" s="31"/>
      <c r="I5" s="31"/>
      <c r="J5" s="31"/>
      <c r="K5" s="31"/>
      <c r="L5" s="31"/>
      <c r="M5" s="31"/>
      <c r="N5" s="31"/>
    </row>
    <row r="6" spans="2:14" ht="15.6">
      <c r="B6" s="81" t="s">
        <v>66</v>
      </c>
      <c r="C6" s="82"/>
      <c r="D6" s="253" t="s">
        <v>203</v>
      </c>
      <c r="E6" s="254"/>
      <c r="F6" s="254"/>
      <c r="G6" s="254"/>
      <c r="H6" s="254"/>
      <c r="I6" s="254"/>
      <c r="J6" s="254"/>
      <c r="K6" s="254"/>
      <c r="L6" s="254"/>
      <c r="M6" s="254"/>
      <c r="N6" s="254"/>
    </row>
    <row r="9" spans="2:14" ht="33.6">
      <c r="B9" s="290" t="s">
        <v>202</v>
      </c>
      <c r="C9" s="290"/>
      <c r="D9" s="290"/>
      <c r="E9" s="290"/>
      <c r="F9" s="290"/>
      <c r="G9" s="290"/>
      <c r="H9" s="290"/>
      <c r="I9" s="290"/>
      <c r="J9" s="290"/>
      <c r="K9" s="290"/>
      <c r="L9" s="290"/>
      <c r="M9" s="290"/>
      <c r="N9" s="290"/>
    </row>
    <row r="10" spans="2:14">
      <c r="B10" s="309" t="s">
        <v>66</v>
      </c>
      <c r="C10" s="310"/>
      <c r="D10" s="310"/>
      <c r="E10" s="310"/>
      <c r="F10" s="310"/>
      <c r="G10" s="310"/>
      <c r="H10" s="310"/>
      <c r="I10" s="310"/>
      <c r="J10" s="310"/>
      <c r="K10" s="310"/>
      <c r="L10" s="310"/>
      <c r="M10" s="310"/>
      <c r="N10" s="310"/>
    </row>
    <row r="11" spans="2:14">
      <c r="B11" s="85"/>
      <c r="C11" s="47"/>
      <c r="D11" s="47"/>
      <c r="E11" s="47"/>
      <c r="F11" s="47"/>
      <c r="G11" s="47"/>
      <c r="H11" s="47"/>
      <c r="I11" s="47"/>
      <c r="J11" s="47"/>
      <c r="K11" s="47"/>
      <c r="L11" s="47"/>
      <c r="M11" s="47"/>
      <c r="N11" s="47"/>
    </row>
    <row r="12" spans="2:14">
      <c r="B12" s="86" t="s">
        <v>197</v>
      </c>
      <c r="C12" s="47"/>
      <c r="D12" s="88"/>
      <c r="E12" s="88"/>
      <c r="F12" s="88"/>
      <c r="G12" s="88"/>
      <c r="H12" s="47"/>
      <c r="I12" s="47"/>
      <c r="J12" s="87" t="s">
        <v>198</v>
      </c>
      <c r="K12" s="47"/>
      <c r="L12" s="89" t="str">
        <f>'Nilai Activity'!D11</f>
        <v>: Manajemen Operasi Industri</v>
      </c>
      <c r="M12" s="88"/>
      <c r="N12" s="88"/>
    </row>
    <row r="13" spans="2:14">
      <c r="B13" s="86" t="s">
        <v>178</v>
      </c>
      <c r="C13" s="47"/>
      <c r="D13" s="88"/>
      <c r="E13" s="88"/>
      <c r="F13" s="88"/>
      <c r="G13" s="88"/>
      <c r="H13" s="47"/>
      <c r="I13" s="47"/>
      <c r="J13" s="87" t="s">
        <v>199</v>
      </c>
      <c r="K13" s="47"/>
      <c r="L13" s="89" t="s">
        <v>228</v>
      </c>
      <c r="M13" s="88"/>
      <c r="N13" s="88"/>
    </row>
    <row r="14" spans="2:14">
      <c r="B14" s="86" t="s">
        <v>195</v>
      </c>
      <c r="C14" s="47"/>
      <c r="D14" s="89" t="s">
        <v>227</v>
      </c>
      <c r="E14" s="88"/>
      <c r="F14" s="88"/>
      <c r="G14" s="88"/>
      <c r="H14" s="47"/>
      <c r="I14" s="47"/>
      <c r="J14" s="87" t="s">
        <v>200</v>
      </c>
      <c r="K14" s="47"/>
      <c r="L14" s="88"/>
      <c r="M14" s="89" t="s">
        <v>66</v>
      </c>
      <c r="N14" s="88"/>
    </row>
    <row r="15" spans="2:14">
      <c r="B15" s="86" t="s">
        <v>196</v>
      </c>
      <c r="C15" s="47"/>
      <c r="D15" s="89" t="str">
        <f>'Nilai Activity'!D12</f>
        <v>: V</v>
      </c>
      <c r="E15" s="88"/>
      <c r="F15" s="88"/>
      <c r="G15" s="88"/>
      <c r="H15" s="47"/>
      <c r="I15" s="47"/>
      <c r="J15" s="87" t="s">
        <v>201</v>
      </c>
      <c r="K15" s="47"/>
      <c r="L15" s="88" t="s">
        <v>229</v>
      </c>
      <c r="M15" s="88"/>
      <c r="N15" s="88"/>
    </row>
    <row r="16" spans="2:14">
      <c r="B16" s="46"/>
      <c r="C16" s="47"/>
      <c r="D16" s="47"/>
      <c r="E16" s="47"/>
      <c r="F16" s="47"/>
      <c r="G16" s="47"/>
      <c r="H16" s="46"/>
      <c r="I16" s="47"/>
      <c r="J16" s="47"/>
      <c r="K16" s="47"/>
      <c r="L16" s="47"/>
      <c r="M16" s="47"/>
      <c r="N16" s="47"/>
    </row>
    <row r="17" spans="2:14">
      <c r="B17" s="311" t="s">
        <v>105</v>
      </c>
      <c r="C17" s="311" t="s">
        <v>106</v>
      </c>
      <c r="D17" s="311" t="s">
        <v>107</v>
      </c>
      <c r="E17" s="311" t="s">
        <v>108</v>
      </c>
      <c r="F17" s="311" t="s">
        <v>109</v>
      </c>
      <c r="G17" s="317" t="s">
        <v>110</v>
      </c>
      <c r="H17" s="318"/>
      <c r="I17" s="311" t="s">
        <v>111</v>
      </c>
      <c r="J17" s="311" t="s">
        <v>112</v>
      </c>
      <c r="K17" s="311" t="s">
        <v>113</v>
      </c>
      <c r="L17" s="311" t="s">
        <v>114</v>
      </c>
      <c r="M17" s="311" t="s">
        <v>115</v>
      </c>
      <c r="N17" s="311" t="s">
        <v>116</v>
      </c>
    </row>
    <row r="18" spans="2:14">
      <c r="B18" s="312"/>
      <c r="C18" s="312"/>
      <c r="D18" s="312"/>
      <c r="E18" s="312"/>
      <c r="F18" s="312"/>
      <c r="G18" s="48" t="s">
        <v>117</v>
      </c>
      <c r="H18" s="49" t="s">
        <v>118</v>
      </c>
      <c r="I18" s="312"/>
      <c r="J18" s="312"/>
      <c r="K18" s="312"/>
      <c r="L18" s="312"/>
      <c r="M18" s="312"/>
      <c r="N18" s="312"/>
    </row>
    <row r="19" spans="2:14">
      <c r="B19" s="50">
        <v>1</v>
      </c>
      <c r="C19" s="50">
        <v>2</v>
      </c>
      <c r="D19" s="50">
        <v>3</v>
      </c>
      <c r="E19" s="50">
        <v>4</v>
      </c>
      <c r="F19" s="50">
        <v>5</v>
      </c>
      <c r="G19" s="51">
        <v>6</v>
      </c>
      <c r="H19" s="49">
        <v>7</v>
      </c>
      <c r="I19" s="50">
        <v>8</v>
      </c>
      <c r="J19" s="50">
        <v>9</v>
      </c>
      <c r="K19" s="50">
        <v>10</v>
      </c>
      <c r="L19" s="50">
        <v>11</v>
      </c>
      <c r="M19" s="50">
        <v>12</v>
      </c>
      <c r="N19" s="50">
        <v>13</v>
      </c>
    </row>
    <row r="20" spans="2:14">
      <c r="B20" s="291" t="s">
        <v>307</v>
      </c>
      <c r="C20" s="291" t="s">
        <v>233</v>
      </c>
      <c r="D20" s="313" t="s">
        <v>16</v>
      </c>
      <c r="E20" s="313" t="s">
        <v>18</v>
      </c>
      <c r="F20" s="291" t="s">
        <v>304</v>
      </c>
      <c r="G20" s="70" t="s">
        <v>120</v>
      </c>
      <c r="H20" s="73">
        <f>'Distribusi Nilai'!C14</f>
        <v>9.0000000000000011E-2</v>
      </c>
      <c r="I20" s="294">
        <f>SUM(H20:H25)</f>
        <v>0.10000000000000002</v>
      </c>
      <c r="J20" s="297">
        <f>0.6*I20</f>
        <v>6.0000000000000012E-2</v>
      </c>
      <c r="K20" s="50">
        <v>78</v>
      </c>
      <c r="L20" s="297">
        <f>(K20*H20)+(K21*H21)+(K22*H22)+(K23*H23)+(K24*H24)+(K25*H25)</f>
        <v>7.8450000000000006</v>
      </c>
      <c r="M20" s="302">
        <f>L20/100</f>
        <v>7.8450000000000006E-2</v>
      </c>
      <c r="N20" s="319" t="s">
        <v>187</v>
      </c>
    </row>
    <row r="21" spans="2:14">
      <c r="B21" s="314"/>
      <c r="C21" s="314"/>
      <c r="D21" s="314"/>
      <c r="E21" s="314"/>
      <c r="F21" s="314"/>
      <c r="G21" s="71" t="s">
        <v>230</v>
      </c>
      <c r="H21" s="74">
        <f>'Distribusi Nilai'!E14</f>
        <v>0</v>
      </c>
      <c r="I21" s="315"/>
      <c r="J21" s="300"/>
      <c r="K21" s="52">
        <v>80</v>
      </c>
      <c r="L21" s="300"/>
      <c r="M21" s="315"/>
      <c r="N21" s="314"/>
    </row>
    <row r="22" spans="2:14">
      <c r="B22" s="314"/>
      <c r="C22" s="314"/>
      <c r="D22" s="314"/>
      <c r="E22" s="314"/>
      <c r="F22" s="314"/>
      <c r="G22" s="53" t="s">
        <v>121</v>
      </c>
      <c r="H22" s="75">
        <f>'Distribusi Nilai'!F14</f>
        <v>0</v>
      </c>
      <c r="I22" s="315"/>
      <c r="J22" s="300"/>
      <c r="K22" s="52">
        <v>80</v>
      </c>
      <c r="L22" s="300"/>
      <c r="M22" s="315"/>
      <c r="N22" s="314"/>
    </row>
    <row r="23" spans="2:14">
      <c r="B23" s="314"/>
      <c r="C23" s="314"/>
      <c r="D23" s="314"/>
      <c r="E23" s="314"/>
      <c r="F23" s="314"/>
      <c r="G23" s="72" t="s">
        <v>179</v>
      </c>
      <c r="H23" s="75">
        <f>SUM('Distribusi Nilai'!G14:J14)</f>
        <v>0</v>
      </c>
      <c r="I23" s="315"/>
      <c r="J23" s="300"/>
      <c r="K23" s="52">
        <v>85</v>
      </c>
      <c r="L23" s="300"/>
      <c r="M23" s="315"/>
      <c r="N23" s="314"/>
    </row>
    <row r="24" spans="2:14">
      <c r="B24" s="314"/>
      <c r="C24" s="314"/>
      <c r="D24" s="314"/>
      <c r="E24" s="314"/>
      <c r="F24" s="314"/>
      <c r="G24" s="53" t="s">
        <v>122</v>
      </c>
      <c r="H24" s="75">
        <f>'Distribusi Nilai'!K14</f>
        <v>5.0000000000000001E-3</v>
      </c>
      <c r="I24" s="315"/>
      <c r="J24" s="300"/>
      <c r="K24" s="52">
        <v>85</v>
      </c>
      <c r="L24" s="300"/>
      <c r="M24" s="315"/>
      <c r="N24" s="314"/>
    </row>
    <row r="25" spans="2:14">
      <c r="B25" s="312"/>
      <c r="C25" s="312"/>
      <c r="D25" s="312"/>
      <c r="E25" s="312"/>
      <c r="F25" s="312"/>
      <c r="G25" s="53" t="s">
        <v>123</v>
      </c>
      <c r="H25" s="75">
        <f>'Distribusi Nilai'!L14</f>
        <v>5.0000000000000001E-3</v>
      </c>
      <c r="I25" s="316"/>
      <c r="J25" s="301"/>
      <c r="K25" s="50">
        <v>80</v>
      </c>
      <c r="L25" s="301"/>
      <c r="M25" s="316"/>
      <c r="N25" s="312"/>
    </row>
    <row r="26" spans="2:14">
      <c r="B26" s="313">
        <v>3</v>
      </c>
      <c r="C26" s="291" t="s">
        <v>305</v>
      </c>
      <c r="D26" s="313" t="s">
        <v>17</v>
      </c>
      <c r="E26" s="313" t="s">
        <v>19</v>
      </c>
      <c r="F26" s="291" t="s">
        <v>306</v>
      </c>
      <c r="G26" s="70" t="s">
        <v>120</v>
      </c>
      <c r="H26" s="73">
        <f>'Distribusi Nilai'!C15</f>
        <v>5.000000000000001E-2</v>
      </c>
      <c r="I26" s="294">
        <f>SUM(H26:H31)</f>
        <v>0.10000000000000002</v>
      </c>
      <c r="J26" s="297">
        <f>0.6*I26</f>
        <v>6.0000000000000012E-2</v>
      </c>
      <c r="K26" s="50">
        <v>78</v>
      </c>
      <c r="L26" s="297">
        <f>(K26*H26)+(K27*H27)+(K28*H28)+(K29*H29)+(K30*H30)+(K31*H31)</f>
        <v>4.7250000000000014</v>
      </c>
      <c r="M26" s="320">
        <f>L26/100</f>
        <v>4.7250000000000014E-2</v>
      </c>
      <c r="N26" s="321" t="s">
        <v>188</v>
      </c>
    </row>
    <row r="27" spans="2:14">
      <c r="B27" s="314"/>
      <c r="C27" s="314"/>
      <c r="D27" s="314"/>
      <c r="E27" s="314"/>
      <c r="F27" s="314"/>
      <c r="G27" s="71" t="s">
        <v>230</v>
      </c>
      <c r="H27" s="74">
        <f>'Distribusi Nilai'!E15</f>
        <v>0</v>
      </c>
      <c r="I27" s="315"/>
      <c r="J27" s="300"/>
      <c r="K27" s="54">
        <v>60</v>
      </c>
      <c r="L27" s="300"/>
      <c r="M27" s="315"/>
      <c r="N27" s="314"/>
    </row>
    <row r="28" spans="2:14">
      <c r="B28" s="314"/>
      <c r="C28" s="314"/>
      <c r="D28" s="314"/>
      <c r="E28" s="314"/>
      <c r="F28" s="314"/>
      <c r="G28" s="53" t="s">
        <v>121</v>
      </c>
      <c r="H28" s="75">
        <f>'Distribusi Nilai'!F15</f>
        <v>0</v>
      </c>
      <c r="I28" s="315"/>
      <c r="J28" s="300"/>
      <c r="K28" s="54">
        <v>0</v>
      </c>
      <c r="L28" s="300"/>
      <c r="M28" s="315"/>
      <c r="N28" s="314"/>
    </row>
    <row r="29" spans="2:14">
      <c r="B29" s="314"/>
      <c r="C29" s="314"/>
      <c r="D29" s="314"/>
      <c r="E29" s="314"/>
      <c r="F29" s="314"/>
      <c r="G29" s="72" t="s">
        <v>179</v>
      </c>
      <c r="H29" s="75">
        <f>SUM('Distribusi Nilai'!G15:J15)</f>
        <v>0.04</v>
      </c>
      <c r="I29" s="315"/>
      <c r="J29" s="300"/>
      <c r="K29" s="54">
        <v>0</v>
      </c>
      <c r="L29" s="300"/>
      <c r="M29" s="315"/>
      <c r="N29" s="314"/>
    </row>
    <row r="30" spans="2:14">
      <c r="B30" s="314"/>
      <c r="C30" s="314"/>
      <c r="D30" s="314"/>
      <c r="E30" s="314"/>
      <c r="F30" s="314"/>
      <c r="G30" s="53" t="s">
        <v>122</v>
      </c>
      <c r="H30" s="75">
        <f>'Distribusi Nilai'!K15</f>
        <v>5.0000000000000001E-3</v>
      </c>
      <c r="I30" s="315"/>
      <c r="J30" s="300"/>
      <c r="K30" s="52">
        <v>85</v>
      </c>
      <c r="L30" s="300"/>
      <c r="M30" s="315"/>
      <c r="N30" s="314"/>
    </row>
    <row r="31" spans="2:14">
      <c r="B31" s="312"/>
      <c r="C31" s="312"/>
      <c r="D31" s="312"/>
      <c r="E31" s="312"/>
      <c r="F31" s="312"/>
      <c r="G31" s="53" t="s">
        <v>123</v>
      </c>
      <c r="H31" s="75">
        <f>'Distribusi Nilai'!L15</f>
        <v>5.0000000000000001E-3</v>
      </c>
      <c r="I31" s="316"/>
      <c r="J31" s="301"/>
      <c r="K31" s="50">
        <v>80</v>
      </c>
      <c r="L31" s="301"/>
      <c r="M31" s="316"/>
      <c r="N31" s="312"/>
    </row>
    <row r="32" spans="2:14">
      <c r="B32" s="291">
        <v>4</v>
      </c>
      <c r="C32" s="291" t="s">
        <v>308</v>
      </c>
      <c r="D32" s="313" t="s">
        <v>124</v>
      </c>
      <c r="E32" s="313" t="s">
        <v>21</v>
      </c>
      <c r="F32" s="291" t="s">
        <v>180</v>
      </c>
      <c r="G32" s="70" t="s">
        <v>120</v>
      </c>
      <c r="H32" s="73">
        <f>'Distribusi Nilai'!C16</f>
        <v>5.000000000000001E-2</v>
      </c>
      <c r="I32" s="294">
        <f>SUM(H32:H37)</f>
        <v>0.10000000000000002</v>
      </c>
      <c r="J32" s="297">
        <f>0.6*I32</f>
        <v>6.0000000000000012E-2</v>
      </c>
      <c r="K32" s="50">
        <v>78</v>
      </c>
      <c r="L32" s="297">
        <f>(K32*H32)+(K33*H33)+(K34*H34)+(K35*H35)+(K36*H36)+(K37*H37)</f>
        <v>8.125</v>
      </c>
      <c r="M32" s="322">
        <f>L32/100</f>
        <v>8.1250000000000003E-2</v>
      </c>
      <c r="N32" s="319" t="s">
        <v>189</v>
      </c>
    </row>
    <row r="33" spans="2:14">
      <c r="B33" s="314"/>
      <c r="C33" s="314"/>
      <c r="D33" s="314"/>
      <c r="E33" s="314"/>
      <c r="F33" s="314"/>
      <c r="G33" s="71" t="s">
        <v>230</v>
      </c>
      <c r="H33" s="74">
        <f>'Distribusi Nilai'!E16</f>
        <v>0</v>
      </c>
      <c r="I33" s="315"/>
      <c r="J33" s="300"/>
      <c r="K33" s="52">
        <v>80</v>
      </c>
      <c r="L33" s="300"/>
      <c r="M33" s="315"/>
      <c r="N33" s="314"/>
    </row>
    <row r="34" spans="2:14">
      <c r="B34" s="314"/>
      <c r="C34" s="314"/>
      <c r="D34" s="314"/>
      <c r="E34" s="314"/>
      <c r="F34" s="314"/>
      <c r="G34" s="53" t="s">
        <v>121</v>
      </c>
      <c r="H34" s="75">
        <f>'Distribusi Nilai'!F16</f>
        <v>0</v>
      </c>
      <c r="I34" s="315"/>
      <c r="J34" s="300"/>
      <c r="K34" s="52">
        <v>80</v>
      </c>
      <c r="L34" s="300"/>
      <c r="M34" s="315"/>
      <c r="N34" s="314"/>
    </row>
    <row r="35" spans="2:14">
      <c r="B35" s="314"/>
      <c r="C35" s="314"/>
      <c r="D35" s="314"/>
      <c r="E35" s="314"/>
      <c r="F35" s="314"/>
      <c r="G35" s="72" t="s">
        <v>179</v>
      </c>
      <c r="H35" s="75">
        <f>SUM('Distribusi Nilai'!G16:J16)</f>
        <v>0.04</v>
      </c>
      <c r="I35" s="315"/>
      <c r="J35" s="300"/>
      <c r="K35" s="52">
        <v>85</v>
      </c>
      <c r="L35" s="300"/>
      <c r="M35" s="315"/>
      <c r="N35" s="314"/>
    </row>
    <row r="36" spans="2:14">
      <c r="B36" s="314"/>
      <c r="C36" s="314"/>
      <c r="D36" s="314"/>
      <c r="E36" s="314"/>
      <c r="F36" s="314"/>
      <c r="G36" s="53" t="s">
        <v>122</v>
      </c>
      <c r="H36" s="75">
        <f>'Distribusi Nilai'!K16</f>
        <v>5.0000000000000001E-3</v>
      </c>
      <c r="I36" s="315"/>
      <c r="J36" s="300"/>
      <c r="K36" s="52">
        <v>85</v>
      </c>
      <c r="L36" s="300"/>
      <c r="M36" s="315"/>
      <c r="N36" s="314"/>
    </row>
    <row r="37" spans="2:14">
      <c r="B37" s="312"/>
      <c r="C37" s="312"/>
      <c r="D37" s="312"/>
      <c r="E37" s="312"/>
      <c r="F37" s="312"/>
      <c r="G37" s="53" t="s">
        <v>123</v>
      </c>
      <c r="H37" s="75">
        <f>'Distribusi Nilai'!L16</f>
        <v>5.0000000000000001E-3</v>
      </c>
      <c r="I37" s="316"/>
      <c r="J37" s="301"/>
      <c r="K37" s="50">
        <v>80</v>
      </c>
      <c r="L37" s="301"/>
      <c r="M37" s="316"/>
      <c r="N37" s="312"/>
    </row>
    <row r="38" spans="2:14" ht="14.4" customHeight="1">
      <c r="B38" s="291" t="s">
        <v>309</v>
      </c>
      <c r="C38" s="291" t="s">
        <v>233</v>
      </c>
      <c r="D38" s="313" t="s">
        <v>125</v>
      </c>
      <c r="E38" s="313" t="s">
        <v>22</v>
      </c>
      <c r="F38" s="313" t="s">
        <v>119</v>
      </c>
      <c r="G38" s="70" t="s">
        <v>120</v>
      </c>
      <c r="H38" s="75">
        <f>'Distribusi Nilai'!C17</f>
        <v>1.999999999999999E-2</v>
      </c>
      <c r="I38" s="294">
        <f>SUM(H38:H43)</f>
        <v>0.1</v>
      </c>
      <c r="J38" s="297">
        <f>0.6*I38</f>
        <v>0.06</v>
      </c>
      <c r="K38" s="50">
        <v>78</v>
      </c>
      <c r="L38" s="297">
        <f>(K38*H38)+(K39*H39)+(K40*H40)+(K41*H41)+(K42*H42)+(K43*H43)</f>
        <v>8.1849999999999987</v>
      </c>
      <c r="M38" s="302">
        <f>L38/100</f>
        <v>8.1849999999999992E-2</v>
      </c>
      <c r="N38" s="319" t="s">
        <v>66</v>
      </c>
    </row>
    <row r="39" spans="2:14">
      <c r="B39" s="292"/>
      <c r="C39" s="314"/>
      <c r="D39" s="292"/>
      <c r="E39" s="292"/>
      <c r="F39" s="292"/>
      <c r="G39" s="71" t="s">
        <v>230</v>
      </c>
      <c r="H39" s="74">
        <f>'Distribusi Nilai'!E17</f>
        <v>0.03</v>
      </c>
      <c r="I39" s="295"/>
      <c r="J39" s="298"/>
      <c r="K39" s="52">
        <v>80</v>
      </c>
      <c r="L39" s="300"/>
      <c r="M39" s="303"/>
      <c r="N39" s="330"/>
    </row>
    <row r="40" spans="2:14">
      <c r="B40" s="292"/>
      <c r="C40" s="314"/>
      <c r="D40" s="292"/>
      <c r="E40" s="292"/>
      <c r="F40" s="292"/>
      <c r="G40" s="53" t="s">
        <v>121</v>
      </c>
      <c r="H40" s="75">
        <f>'Distribusi Nilai'!F17</f>
        <v>0.02</v>
      </c>
      <c r="I40" s="295"/>
      <c r="J40" s="298"/>
      <c r="K40" s="52">
        <v>85</v>
      </c>
      <c r="L40" s="300"/>
      <c r="M40" s="303"/>
      <c r="N40" s="330"/>
    </row>
    <row r="41" spans="2:14">
      <c r="B41" s="292"/>
      <c r="C41" s="314"/>
      <c r="D41" s="292"/>
      <c r="E41" s="292"/>
      <c r="F41" s="292"/>
      <c r="G41" s="72" t="s">
        <v>179</v>
      </c>
      <c r="H41" s="75">
        <f>SUM('Distribusi Nilai'!G17:J17)</f>
        <v>0.02</v>
      </c>
      <c r="I41" s="295"/>
      <c r="J41" s="298"/>
      <c r="K41" s="52">
        <v>85</v>
      </c>
      <c r="L41" s="300"/>
      <c r="M41" s="303"/>
      <c r="N41" s="330"/>
    </row>
    <row r="42" spans="2:14">
      <c r="B42" s="292"/>
      <c r="C42" s="314"/>
      <c r="D42" s="292"/>
      <c r="E42" s="292"/>
      <c r="F42" s="292"/>
      <c r="G42" s="53" t="s">
        <v>122</v>
      </c>
      <c r="H42" s="75">
        <f>'Distribusi Nilai'!K17</f>
        <v>5.0000000000000001E-3</v>
      </c>
      <c r="I42" s="295"/>
      <c r="J42" s="298"/>
      <c r="K42" s="52">
        <v>85</v>
      </c>
      <c r="L42" s="300"/>
      <c r="M42" s="303"/>
      <c r="N42" s="330"/>
    </row>
    <row r="43" spans="2:14">
      <c r="B43" s="293"/>
      <c r="C43" s="312"/>
      <c r="D43" s="293"/>
      <c r="E43" s="293"/>
      <c r="F43" s="293"/>
      <c r="G43" s="53" t="s">
        <v>123</v>
      </c>
      <c r="H43" s="76">
        <f>'Distribusi Nilai'!L17</f>
        <v>5.0000000000000001E-3</v>
      </c>
      <c r="I43" s="296"/>
      <c r="J43" s="299"/>
      <c r="K43" s="50">
        <v>80</v>
      </c>
      <c r="L43" s="301"/>
      <c r="M43" s="304"/>
      <c r="N43" s="331"/>
    </row>
    <row r="44" spans="2:14">
      <c r="B44" s="305">
        <v>7</v>
      </c>
      <c r="C44" s="308">
        <v>1</v>
      </c>
      <c r="D44" s="308" t="s">
        <v>58</v>
      </c>
      <c r="E44" s="291" t="s">
        <v>23</v>
      </c>
      <c r="F44" s="308" t="s">
        <v>306</v>
      </c>
      <c r="G44" s="70" t="s">
        <v>120</v>
      </c>
      <c r="H44" s="75">
        <f>'Distribusi Nilai'!C18</f>
        <v>5.000000000000001E-2</v>
      </c>
      <c r="I44" s="294">
        <f>SUM(H44:H49)</f>
        <v>0.10000000000000002</v>
      </c>
      <c r="J44" s="297">
        <f>0.6*I44</f>
        <v>6.0000000000000012E-2</v>
      </c>
      <c r="K44" s="50">
        <v>78</v>
      </c>
      <c r="L44" s="297">
        <f>(K44*H44)+(K45*H45)+(K46*H46)+(K47*H47)+(K48*H48)+(K49*H49)</f>
        <v>8.125</v>
      </c>
      <c r="M44" s="302">
        <f>L44/100</f>
        <v>8.1250000000000003E-2</v>
      </c>
      <c r="N44" s="287"/>
    </row>
    <row r="45" spans="2:14">
      <c r="B45" s="306"/>
      <c r="C45" s="306"/>
      <c r="D45" s="306"/>
      <c r="E45" s="292"/>
      <c r="F45" s="306"/>
      <c r="G45" s="71" t="s">
        <v>230</v>
      </c>
      <c r="H45" s="75">
        <f>'Distribusi Nilai'!E19</f>
        <v>0</v>
      </c>
      <c r="I45" s="295"/>
      <c r="J45" s="298"/>
      <c r="K45" s="52">
        <v>80</v>
      </c>
      <c r="L45" s="300"/>
      <c r="M45" s="303"/>
      <c r="N45" s="288"/>
    </row>
    <row r="46" spans="2:14">
      <c r="B46" s="306"/>
      <c r="C46" s="306"/>
      <c r="D46" s="306"/>
      <c r="E46" s="292"/>
      <c r="F46" s="306"/>
      <c r="G46" s="53" t="s">
        <v>121</v>
      </c>
      <c r="H46" s="75">
        <f>'Distribusi Nilai'!F19</f>
        <v>0</v>
      </c>
      <c r="I46" s="295"/>
      <c r="J46" s="298"/>
      <c r="K46" s="52">
        <v>85</v>
      </c>
      <c r="L46" s="300"/>
      <c r="M46" s="303"/>
      <c r="N46" s="288"/>
    </row>
    <row r="47" spans="2:14">
      <c r="B47" s="306"/>
      <c r="C47" s="306"/>
      <c r="D47" s="306"/>
      <c r="E47" s="292"/>
      <c r="F47" s="306"/>
      <c r="G47" s="72" t="s">
        <v>179</v>
      </c>
      <c r="H47" s="75">
        <f>SUM('Distribusi Nilai'!G18:J18)</f>
        <v>0.04</v>
      </c>
      <c r="I47" s="295"/>
      <c r="J47" s="298"/>
      <c r="K47" s="52">
        <v>85</v>
      </c>
      <c r="L47" s="300"/>
      <c r="M47" s="303"/>
      <c r="N47" s="288"/>
    </row>
    <row r="48" spans="2:14">
      <c r="B48" s="306"/>
      <c r="C48" s="306"/>
      <c r="D48" s="306"/>
      <c r="E48" s="292"/>
      <c r="F48" s="306"/>
      <c r="G48" s="53" t="s">
        <v>122</v>
      </c>
      <c r="H48" s="75">
        <f>'Distribusi Nilai'!K19</f>
        <v>5.0000000000000001E-3</v>
      </c>
      <c r="I48" s="295"/>
      <c r="J48" s="298"/>
      <c r="K48" s="52">
        <v>85</v>
      </c>
      <c r="L48" s="300"/>
      <c r="M48" s="303"/>
      <c r="N48" s="288"/>
    </row>
    <row r="49" spans="2:16">
      <c r="B49" s="307"/>
      <c r="C49" s="307"/>
      <c r="D49" s="307"/>
      <c r="E49" s="293"/>
      <c r="F49" s="307"/>
      <c r="G49" s="53" t="s">
        <v>123</v>
      </c>
      <c r="H49" s="75">
        <f>'Distribusi Nilai'!L19</f>
        <v>5.0000000000000001E-3</v>
      </c>
      <c r="I49" s="296"/>
      <c r="J49" s="299"/>
      <c r="K49" s="50">
        <v>80</v>
      </c>
      <c r="L49" s="301"/>
      <c r="M49" s="304"/>
      <c r="N49" s="289"/>
    </row>
    <row r="50" spans="2:16">
      <c r="B50" s="55">
        <v>8</v>
      </c>
      <c r="C50" s="323" t="s">
        <v>120</v>
      </c>
      <c r="D50" s="324"/>
      <c r="E50" s="324"/>
      <c r="F50" s="324"/>
      <c r="G50" s="324"/>
      <c r="H50" s="324"/>
      <c r="I50" s="324"/>
      <c r="J50" s="324"/>
      <c r="K50" s="324"/>
      <c r="L50" s="324"/>
      <c r="M50" s="324"/>
      <c r="N50" s="318"/>
    </row>
    <row r="51" spans="2:16">
      <c r="B51" s="291" t="s">
        <v>181</v>
      </c>
      <c r="C51" s="308" t="s">
        <v>231</v>
      </c>
      <c r="D51" s="291" t="s">
        <v>310</v>
      </c>
      <c r="E51" s="291" t="s">
        <v>24</v>
      </c>
      <c r="F51" s="291" t="s">
        <v>183</v>
      </c>
      <c r="G51" s="70" t="s">
        <v>126</v>
      </c>
      <c r="H51" s="73">
        <f>'Distribusi Nilai'!D19</f>
        <v>5.000000000000001E-2</v>
      </c>
      <c r="I51" s="294">
        <f>SUM(H51:H56)</f>
        <v>0.10000000000000002</v>
      </c>
      <c r="J51" s="325">
        <f>0.6*I51</f>
        <v>6.0000000000000012E-2</v>
      </c>
      <c r="K51" s="50">
        <v>84</v>
      </c>
      <c r="L51" s="325">
        <f>(K51*H51)+(K52*H52)+(K53*H53)+(K54*H54)+(K55*H55)+(K56*H56)</f>
        <v>8.39</v>
      </c>
      <c r="M51" s="302">
        <f>L51/100</f>
        <v>8.3900000000000002E-2</v>
      </c>
      <c r="N51" s="319" t="s">
        <v>66</v>
      </c>
      <c r="P51" s="80" t="s">
        <v>66</v>
      </c>
    </row>
    <row r="52" spans="2:16">
      <c r="B52" s="314"/>
      <c r="C52" s="306"/>
      <c r="D52" s="314"/>
      <c r="E52" s="314"/>
      <c r="F52" s="314"/>
      <c r="G52" s="71" t="s">
        <v>230</v>
      </c>
      <c r="H52" s="74">
        <f>'Distribusi Nilai'!E19</f>
        <v>0</v>
      </c>
      <c r="I52" s="295"/>
      <c r="J52" s="326"/>
      <c r="K52" s="52">
        <v>80</v>
      </c>
      <c r="L52" s="328"/>
      <c r="M52" s="303"/>
      <c r="N52" s="314"/>
    </row>
    <row r="53" spans="2:16">
      <c r="B53" s="314"/>
      <c r="C53" s="306"/>
      <c r="D53" s="314"/>
      <c r="E53" s="314"/>
      <c r="F53" s="314"/>
      <c r="G53" s="53" t="s">
        <v>121</v>
      </c>
      <c r="H53" s="75">
        <f>'Distribusi Nilai'!F19</f>
        <v>0</v>
      </c>
      <c r="I53" s="295"/>
      <c r="J53" s="326"/>
      <c r="K53" s="52">
        <v>85</v>
      </c>
      <c r="L53" s="328"/>
      <c r="M53" s="303"/>
      <c r="N53" s="314"/>
    </row>
    <row r="54" spans="2:16">
      <c r="B54" s="314"/>
      <c r="C54" s="306"/>
      <c r="D54" s="314"/>
      <c r="E54" s="314"/>
      <c r="F54" s="314"/>
      <c r="G54" s="72" t="s">
        <v>179</v>
      </c>
      <c r="H54" s="75">
        <f>SUM('Distribusi Nilai'!G19:J19)</f>
        <v>0.04</v>
      </c>
      <c r="I54" s="295"/>
      <c r="J54" s="326"/>
      <c r="K54" s="52">
        <v>85</v>
      </c>
      <c r="L54" s="328"/>
      <c r="M54" s="303"/>
      <c r="N54" s="314"/>
    </row>
    <row r="55" spans="2:16">
      <c r="B55" s="314"/>
      <c r="C55" s="306"/>
      <c r="D55" s="314"/>
      <c r="E55" s="314"/>
      <c r="F55" s="314"/>
      <c r="G55" s="53" t="s">
        <v>122</v>
      </c>
      <c r="H55" s="75">
        <f>'Distribusi Nilai'!K19</f>
        <v>5.0000000000000001E-3</v>
      </c>
      <c r="I55" s="295"/>
      <c r="J55" s="326"/>
      <c r="K55" s="52">
        <v>78</v>
      </c>
      <c r="L55" s="328"/>
      <c r="M55" s="303"/>
      <c r="N55" s="314"/>
    </row>
    <row r="56" spans="2:16">
      <c r="B56" s="312"/>
      <c r="C56" s="307"/>
      <c r="D56" s="312"/>
      <c r="E56" s="312"/>
      <c r="F56" s="312"/>
      <c r="G56" s="53" t="s">
        <v>123</v>
      </c>
      <c r="H56" s="75">
        <f>'Distribusi Nilai'!L19</f>
        <v>5.0000000000000001E-3</v>
      </c>
      <c r="I56" s="296"/>
      <c r="J56" s="327"/>
      <c r="K56" s="50">
        <v>80</v>
      </c>
      <c r="L56" s="329"/>
      <c r="M56" s="304"/>
      <c r="N56" s="312"/>
    </row>
    <row r="57" spans="2:16">
      <c r="B57" s="313">
        <v>11</v>
      </c>
      <c r="C57" s="308" t="s">
        <v>231</v>
      </c>
      <c r="D57" s="291" t="s">
        <v>182</v>
      </c>
      <c r="E57" s="291" t="s">
        <v>25</v>
      </c>
      <c r="F57" s="291" t="s">
        <v>183</v>
      </c>
      <c r="G57" s="70" t="s">
        <v>126</v>
      </c>
      <c r="H57" s="75">
        <f>'Distribusi Nilai'!D20</f>
        <v>4.0000000000000008E-2</v>
      </c>
      <c r="I57" s="294">
        <f>SUM(H57:H62)</f>
        <v>0.10000000000000002</v>
      </c>
      <c r="J57" s="325">
        <f>0.6*I57</f>
        <v>6.0000000000000012E-2</v>
      </c>
      <c r="K57" s="50">
        <v>84</v>
      </c>
      <c r="L57" s="325">
        <f>(K57*H57)+(K58*H58)+(K59*H59)+(K60*H60)+(K61*H61)+(K62*H62)</f>
        <v>6.7100000000000009</v>
      </c>
      <c r="M57" s="302">
        <f>L57/100</f>
        <v>6.7100000000000007E-2</v>
      </c>
      <c r="N57" s="319" t="s">
        <v>66</v>
      </c>
    </row>
    <row r="58" spans="2:16">
      <c r="B58" s="314"/>
      <c r="C58" s="306"/>
      <c r="D58" s="314"/>
      <c r="E58" s="314"/>
      <c r="F58" s="314"/>
      <c r="G58" s="71" t="s">
        <v>230</v>
      </c>
      <c r="H58" s="75">
        <f>'Distribusi Nilai'!E20</f>
        <v>0.03</v>
      </c>
      <c r="I58" s="295"/>
      <c r="J58" s="326"/>
      <c r="K58" s="52">
        <v>85</v>
      </c>
      <c r="L58" s="328"/>
      <c r="M58" s="303"/>
      <c r="N58" s="314"/>
    </row>
    <row r="59" spans="2:16">
      <c r="B59" s="314"/>
      <c r="C59" s="306"/>
      <c r="D59" s="314"/>
      <c r="E59" s="314"/>
      <c r="F59" s="314"/>
      <c r="G59" s="53" t="s">
        <v>121</v>
      </c>
      <c r="H59" s="75">
        <f>'Distribusi Nilai'!F20</f>
        <v>0.02</v>
      </c>
      <c r="I59" s="295"/>
      <c r="J59" s="326"/>
      <c r="K59" s="52"/>
      <c r="L59" s="328"/>
      <c r="M59" s="303"/>
      <c r="N59" s="314"/>
    </row>
    <row r="60" spans="2:16">
      <c r="B60" s="314"/>
      <c r="C60" s="306"/>
      <c r="D60" s="314"/>
      <c r="E60" s="314"/>
      <c r="F60" s="314"/>
      <c r="G60" s="72" t="s">
        <v>179</v>
      </c>
      <c r="H60" s="75">
        <f>SUM('Distribusi Nilai'!G20:J20)</f>
        <v>0</v>
      </c>
      <c r="I60" s="295"/>
      <c r="J60" s="326"/>
      <c r="K60" s="52"/>
      <c r="L60" s="328"/>
      <c r="M60" s="303"/>
      <c r="N60" s="314"/>
    </row>
    <row r="61" spans="2:16">
      <c r="B61" s="314"/>
      <c r="C61" s="306"/>
      <c r="D61" s="314"/>
      <c r="E61" s="314"/>
      <c r="F61" s="314"/>
      <c r="G61" s="53" t="s">
        <v>122</v>
      </c>
      <c r="H61" s="75">
        <f>'Distribusi Nilai'!K20</f>
        <v>5.0000000000000001E-3</v>
      </c>
      <c r="I61" s="295"/>
      <c r="J61" s="326"/>
      <c r="K61" s="52">
        <v>80</v>
      </c>
      <c r="L61" s="328"/>
      <c r="M61" s="303"/>
      <c r="N61" s="314"/>
    </row>
    <row r="62" spans="2:16">
      <c r="B62" s="312"/>
      <c r="C62" s="307"/>
      <c r="D62" s="312"/>
      <c r="E62" s="312"/>
      <c r="F62" s="312"/>
      <c r="G62" s="53" t="s">
        <v>123</v>
      </c>
      <c r="H62" s="75">
        <f>'Distribusi Nilai'!L20</f>
        <v>5.0000000000000001E-3</v>
      </c>
      <c r="I62" s="296"/>
      <c r="J62" s="327"/>
      <c r="K62" s="52">
        <v>80</v>
      </c>
      <c r="L62" s="329"/>
      <c r="M62" s="304"/>
      <c r="N62" s="312"/>
    </row>
    <row r="63" spans="2:16">
      <c r="B63" s="313">
        <v>12</v>
      </c>
      <c r="C63" s="308" t="s">
        <v>233</v>
      </c>
      <c r="D63" s="291" t="s">
        <v>184</v>
      </c>
      <c r="E63" s="291" t="s">
        <v>59</v>
      </c>
      <c r="F63" s="291" t="s">
        <v>183</v>
      </c>
      <c r="G63" s="53" t="s">
        <v>126</v>
      </c>
      <c r="H63" s="75">
        <f>'Distribusi Nilai'!D21</f>
        <v>4.0000000000000008E-2</v>
      </c>
      <c r="I63" s="294">
        <f>SUM(H63:H68)</f>
        <v>0.10000000000000002</v>
      </c>
      <c r="J63" s="325">
        <f>0.6*I63</f>
        <v>6.0000000000000012E-2</v>
      </c>
      <c r="K63" s="50">
        <v>84</v>
      </c>
      <c r="L63" s="332">
        <f>(K63*H63)+(K64*H64)+(K65*H65)+(K66*H66)+(K67*H67)+(K68*H68)</f>
        <v>6.5600000000000014</v>
      </c>
      <c r="M63" s="302">
        <f>L63/100</f>
        <v>6.5600000000000019E-2</v>
      </c>
      <c r="N63" s="319" t="s">
        <v>66</v>
      </c>
    </row>
    <row r="64" spans="2:16">
      <c r="B64" s="314"/>
      <c r="C64" s="306"/>
      <c r="D64" s="314"/>
      <c r="E64" s="314"/>
      <c r="F64" s="314"/>
      <c r="G64" s="71" t="s">
        <v>230</v>
      </c>
      <c r="H64" s="75">
        <f>'Distribusi Nilai'!E21</f>
        <v>0.03</v>
      </c>
      <c r="I64" s="295"/>
      <c r="J64" s="326"/>
      <c r="K64" s="52">
        <v>80</v>
      </c>
      <c r="L64" s="314"/>
      <c r="M64" s="303"/>
      <c r="N64" s="314"/>
    </row>
    <row r="65" spans="2:14">
      <c r="B65" s="314"/>
      <c r="C65" s="306"/>
      <c r="D65" s="314"/>
      <c r="E65" s="314"/>
      <c r="F65" s="314"/>
      <c r="G65" s="53" t="s">
        <v>121</v>
      </c>
      <c r="H65" s="75">
        <f>'Distribusi Nilai'!F21</f>
        <v>0.02</v>
      </c>
      <c r="I65" s="295"/>
      <c r="J65" s="326"/>
      <c r="K65" s="52"/>
      <c r="L65" s="314"/>
      <c r="M65" s="303"/>
      <c r="N65" s="314"/>
    </row>
    <row r="66" spans="2:14">
      <c r="B66" s="314"/>
      <c r="C66" s="306"/>
      <c r="D66" s="314"/>
      <c r="E66" s="314"/>
      <c r="F66" s="314"/>
      <c r="G66" s="72" t="s">
        <v>179</v>
      </c>
      <c r="H66" s="75">
        <f>SUM('Distribusi Nilai'!G21:J21)</f>
        <v>0</v>
      </c>
      <c r="I66" s="295"/>
      <c r="J66" s="326"/>
      <c r="K66" s="52"/>
      <c r="L66" s="314"/>
      <c r="M66" s="303"/>
      <c r="N66" s="314"/>
    </row>
    <row r="67" spans="2:14">
      <c r="B67" s="314"/>
      <c r="C67" s="306"/>
      <c r="D67" s="314"/>
      <c r="E67" s="314"/>
      <c r="F67" s="314"/>
      <c r="G67" s="53" t="s">
        <v>122</v>
      </c>
      <c r="H67" s="75">
        <f>'Distribusi Nilai'!K21</f>
        <v>5.0000000000000001E-3</v>
      </c>
      <c r="I67" s="295"/>
      <c r="J67" s="326"/>
      <c r="K67" s="52">
        <v>80</v>
      </c>
      <c r="L67" s="314"/>
      <c r="M67" s="303"/>
      <c r="N67" s="314"/>
    </row>
    <row r="68" spans="2:14">
      <c r="B68" s="312"/>
      <c r="C68" s="307"/>
      <c r="D68" s="312"/>
      <c r="E68" s="312"/>
      <c r="F68" s="312"/>
      <c r="G68" s="53" t="s">
        <v>123</v>
      </c>
      <c r="H68" s="75">
        <f>'Distribusi Nilai'!L21</f>
        <v>5.0000000000000001E-3</v>
      </c>
      <c r="I68" s="296"/>
      <c r="J68" s="327"/>
      <c r="K68" s="52">
        <v>80</v>
      </c>
      <c r="L68" s="312"/>
      <c r="M68" s="304"/>
      <c r="N68" s="312"/>
    </row>
    <row r="69" spans="2:14">
      <c r="B69" s="308" t="s">
        <v>232</v>
      </c>
      <c r="C69" s="308" t="s">
        <v>233</v>
      </c>
      <c r="D69" s="308" t="s">
        <v>185</v>
      </c>
      <c r="E69" s="291" t="s">
        <v>60</v>
      </c>
      <c r="F69" s="291" t="s">
        <v>183</v>
      </c>
      <c r="G69" s="53" t="s">
        <v>126</v>
      </c>
      <c r="H69" s="75">
        <f>'Distribusi Nilai'!D22</f>
        <v>5.000000000000001E-2</v>
      </c>
      <c r="I69" s="294">
        <f>SUM(H69:H74)</f>
        <v>0.10000000000000002</v>
      </c>
      <c r="J69" s="325">
        <f>0.6*I69</f>
        <v>6.0000000000000012E-2</v>
      </c>
      <c r="K69" s="50">
        <v>84</v>
      </c>
      <c r="L69" s="332">
        <f>(K69*H69)+(K70*H70)+(K71*H71)+(K72*H72)+(K73*H73)+(K74*H74)</f>
        <v>8.39</v>
      </c>
      <c r="M69" s="302">
        <f>L69/100</f>
        <v>8.3900000000000002E-2</v>
      </c>
      <c r="N69" s="287"/>
    </row>
    <row r="70" spans="2:14">
      <c r="B70" s="306"/>
      <c r="C70" s="306"/>
      <c r="D70" s="306"/>
      <c r="E70" s="337"/>
      <c r="F70" s="337"/>
      <c r="G70" s="71" t="s">
        <v>230</v>
      </c>
      <c r="H70" s="75">
        <f>'Distribusi Nilai'!E22</f>
        <v>0</v>
      </c>
      <c r="I70" s="295"/>
      <c r="J70" s="326"/>
      <c r="K70" s="52">
        <v>80</v>
      </c>
      <c r="L70" s="314"/>
      <c r="M70" s="303"/>
      <c r="N70" s="288"/>
    </row>
    <row r="71" spans="2:14">
      <c r="B71" s="306"/>
      <c r="C71" s="306"/>
      <c r="D71" s="306"/>
      <c r="E71" s="337"/>
      <c r="F71" s="337"/>
      <c r="G71" s="53" t="s">
        <v>121</v>
      </c>
      <c r="H71" s="75">
        <f>'Distribusi Nilai'!F22</f>
        <v>0</v>
      </c>
      <c r="I71" s="295"/>
      <c r="J71" s="326"/>
      <c r="K71" s="52">
        <v>85</v>
      </c>
      <c r="L71" s="314"/>
      <c r="M71" s="303"/>
      <c r="N71" s="288"/>
    </row>
    <row r="72" spans="2:14">
      <c r="B72" s="306"/>
      <c r="C72" s="306"/>
      <c r="D72" s="306"/>
      <c r="E72" s="337"/>
      <c r="F72" s="337"/>
      <c r="G72" s="72" t="s">
        <v>179</v>
      </c>
      <c r="H72" s="75">
        <f>SUM('Distribusi Nilai'!G22:J22)</f>
        <v>0.04</v>
      </c>
      <c r="I72" s="295"/>
      <c r="J72" s="326"/>
      <c r="K72" s="52">
        <v>85</v>
      </c>
      <c r="L72" s="314"/>
      <c r="M72" s="303"/>
      <c r="N72" s="288"/>
    </row>
    <row r="73" spans="2:14">
      <c r="B73" s="306"/>
      <c r="C73" s="306"/>
      <c r="D73" s="306"/>
      <c r="E73" s="337"/>
      <c r="F73" s="337"/>
      <c r="G73" s="53" t="s">
        <v>122</v>
      </c>
      <c r="H73" s="75">
        <f>'Distribusi Nilai'!K22</f>
        <v>5.0000000000000001E-3</v>
      </c>
      <c r="I73" s="295"/>
      <c r="J73" s="326"/>
      <c r="K73" s="52">
        <v>78</v>
      </c>
      <c r="L73" s="314"/>
      <c r="M73" s="303"/>
      <c r="N73" s="288"/>
    </row>
    <row r="74" spans="2:14">
      <c r="B74" s="307"/>
      <c r="C74" s="307"/>
      <c r="D74" s="307"/>
      <c r="E74" s="338"/>
      <c r="F74" s="338"/>
      <c r="G74" s="53" t="s">
        <v>123</v>
      </c>
      <c r="H74" s="75">
        <f>'Distribusi Nilai'!L22</f>
        <v>5.0000000000000001E-3</v>
      </c>
      <c r="I74" s="296"/>
      <c r="J74" s="327"/>
      <c r="K74" s="50">
        <v>80</v>
      </c>
      <c r="L74" s="312"/>
      <c r="M74" s="304"/>
      <c r="N74" s="289"/>
    </row>
    <row r="75" spans="2:14">
      <c r="B75" s="313">
        <v>15</v>
      </c>
      <c r="C75" s="308" t="s">
        <v>233</v>
      </c>
      <c r="D75" s="291" t="s">
        <v>186</v>
      </c>
      <c r="E75" s="291" t="s">
        <v>61</v>
      </c>
      <c r="F75" s="291" t="s">
        <v>311</v>
      </c>
      <c r="G75" s="53" t="s">
        <v>126</v>
      </c>
      <c r="H75" s="75">
        <f>'Distribusi Nilai'!D23</f>
        <v>5.000000000000001E-2</v>
      </c>
      <c r="I75" s="294">
        <f>SUM(H75:H80)</f>
        <v>0.10000000000000002</v>
      </c>
      <c r="J75" s="325">
        <f>0.6*I75</f>
        <v>6.0000000000000012E-2</v>
      </c>
      <c r="K75" s="50">
        <v>84</v>
      </c>
      <c r="L75" s="332">
        <f>(K75*H75)+(K76*H76)+(K77*H77)+(K78*H78)+(K79*H79)+(K80*H80)</f>
        <v>5.0000000000000018</v>
      </c>
      <c r="M75" s="302">
        <f>L75/100</f>
        <v>5.0000000000000017E-2</v>
      </c>
      <c r="N75" s="319" t="s">
        <v>66</v>
      </c>
    </row>
    <row r="76" spans="2:14">
      <c r="B76" s="314"/>
      <c r="C76" s="306"/>
      <c r="D76" s="314"/>
      <c r="E76" s="314"/>
      <c r="F76" s="314"/>
      <c r="G76" s="71" t="s">
        <v>230</v>
      </c>
      <c r="H76" s="74">
        <f>'Distribusi Nilai'!E23</f>
        <v>0</v>
      </c>
      <c r="I76" s="295"/>
      <c r="J76" s="326"/>
      <c r="K76" s="52">
        <v>80</v>
      </c>
      <c r="L76" s="314"/>
      <c r="M76" s="303"/>
      <c r="N76" s="314"/>
    </row>
    <row r="77" spans="2:14">
      <c r="B77" s="314"/>
      <c r="C77" s="306"/>
      <c r="D77" s="314"/>
      <c r="E77" s="314"/>
      <c r="F77" s="314"/>
      <c r="G77" s="53" t="s">
        <v>121</v>
      </c>
      <c r="H77" s="74">
        <f>'Distribusi Nilai'!F23</f>
        <v>0</v>
      </c>
      <c r="I77" s="295"/>
      <c r="J77" s="326"/>
      <c r="K77" s="52"/>
      <c r="L77" s="314"/>
      <c r="M77" s="303"/>
      <c r="N77" s="314"/>
    </row>
    <row r="78" spans="2:14">
      <c r="B78" s="314"/>
      <c r="C78" s="306"/>
      <c r="D78" s="314"/>
      <c r="E78" s="314"/>
      <c r="F78" s="314"/>
      <c r="G78" s="72" t="s">
        <v>179</v>
      </c>
      <c r="H78" s="74">
        <f>SUM('Distribusi Nilai'!G23:J23)</f>
        <v>0.04</v>
      </c>
      <c r="I78" s="295"/>
      <c r="J78" s="326"/>
      <c r="K78" s="52"/>
      <c r="L78" s="314"/>
      <c r="M78" s="303"/>
      <c r="N78" s="314"/>
    </row>
    <row r="79" spans="2:14">
      <c r="B79" s="314"/>
      <c r="C79" s="306"/>
      <c r="D79" s="314"/>
      <c r="E79" s="314"/>
      <c r="F79" s="314"/>
      <c r="G79" s="53" t="s">
        <v>122</v>
      </c>
      <c r="H79" s="75">
        <f>'Distribusi Nilai'!K23</f>
        <v>5.0000000000000001E-3</v>
      </c>
      <c r="I79" s="295"/>
      <c r="J79" s="326"/>
      <c r="K79" s="52">
        <v>80</v>
      </c>
      <c r="L79" s="314"/>
      <c r="M79" s="303"/>
      <c r="N79" s="314"/>
    </row>
    <row r="80" spans="2:14">
      <c r="B80" s="312"/>
      <c r="C80" s="307"/>
      <c r="D80" s="312"/>
      <c r="E80" s="312"/>
      <c r="F80" s="312"/>
      <c r="G80" s="53" t="s">
        <v>123</v>
      </c>
      <c r="H80" s="75">
        <f>'Distribusi Nilai'!L23</f>
        <v>5.0000000000000001E-3</v>
      </c>
      <c r="I80" s="296"/>
      <c r="J80" s="327"/>
      <c r="K80" s="52">
        <v>80</v>
      </c>
      <c r="L80" s="312"/>
      <c r="M80" s="304"/>
      <c r="N80" s="312"/>
    </row>
    <row r="81" spans="2:14">
      <c r="B81" s="55">
        <v>16</v>
      </c>
      <c r="C81" s="323" t="s">
        <v>126</v>
      </c>
      <c r="D81" s="324"/>
      <c r="E81" s="324"/>
      <c r="F81" s="324"/>
      <c r="G81" s="324"/>
      <c r="H81" s="324"/>
      <c r="I81" s="324"/>
      <c r="J81" s="324"/>
      <c r="K81" s="324"/>
      <c r="L81" s="324"/>
      <c r="M81" s="324"/>
      <c r="N81" s="318"/>
    </row>
    <row r="82" spans="2:14" ht="74.400000000000006" customHeight="1">
      <c r="B82" s="333" t="s">
        <v>127</v>
      </c>
      <c r="C82" s="324"/>
      <c r="D82" s="324"/>
      <c r="E82" s="324"/>
      <c r="F82" s="324"/>
      <c r="G82" s="324"/>
      <c r="H82" s="318"/>
      <c r="I82" s="77">
        <f t="shared" ref="I82:M82" si="0">SUM(I20:I80)</f>
        <v>0.99999999999999989</v>
      </c>
      <c r="J82" s="78">
        <f t="shared" si="0"/>
        <v>0.60000000000000009</v>
      </c>
      <c r="K82" s="57">
        <f t="shared" si="0"/>
        <v>4226</v>
      </c>
      <c r="L82" s="56">
        <f t="shared" si="0"/>
        <v>72.055000000000007</v>
      </c>
      <c r="M82" s="77">
        <f t="shared" si="0"/>
        <v>0.72055000000000002</v>
      </c>
      <c r="N82" s="70" t="s">
        <v>190</v>
      </c>
    </row>
    <row r="83" spans="2:14">
      <c r="B83" s="334">
        <f>L82</f>
        <v>72.055000000000007</v>
      </c>
      <c r="C83" s="335"/>
      <c r="D83" s="335"/>
      <c r="E83" s="335"/>
      <c r="F83" s="335"/>
      <c r="G83" s="335"/>
      <c r="H83" s="335"/>
      <c r="I83" s="335"/>
      <c r="J83" s="335"/>
      <c r="K83" s="335"/>
      <c r="L83" s="336"/>
      <c r="M83" s="58" t="s">
        <v>128</v>
      </c>
      <c r="N83" s="58" t="s">
        <v>129</v>
      </c>
    </row>
    <row r="84" spans="2:14">
      <c r="B84" s="46"/>
      <c r="C84" s="47"/>
      <c r="D84" s="47"/>
      <c r="E84" s="47"/>
      <c r="F84" s="47"/>
      <c r="G84" s="47"/>
      <c r="H84" s="46"/>
      <c r="I84" s="47"/>
      <c r="J84" s="47"/>
      <c r="K84" s="47"/>
      <c r="L84" s="47"/>
      <c r="M84" s="79" t="s">
        <v>66</v>
      </c>
      <c r="N84" s="47"/>
    </row>
    <row r="85" spans="2:14">
      <c r="B85" s="46"/>
      <c r="C85" s="47"/>
      <c r="D85" s="47"/>
      <c r="E85" s="47"/>
      <c r="F85" s="47"/>
      <c r="G85" s="47" t="s">
        <v>66</v>
      </c>
      <c r="H85" s="46"/>
      <c r="I85" s="79" t="s">
        <v>66</v>
      </c>
      <c r="J85" s="47"/>
      <c r="K85" s="59" t="s">
        <v>130</v>
      </c>
      <c r="L85" s="47"/>
      <c r="M85" s="79" t="s">
        <v>66</v>
      </c>
      <c r="N85" s="47"/>
    </row>
    <row r="86" spans="2:14">
      <c r="B86" s="46"/>
      <c r="C86" s="47"/>
      <c r="D86" s="47"/>
      <c r="E86" s="47"/>
      <c r="F86" s="47"/>
      <c r="G86" s="47"/>
      <c r="H86" s="46"/>
      <c r="I86" s="47"/>
      <c r="J86" s="47"/>
      <c r="K86" s="49" t="s">
        <v>131</v>
      </c>
      <c r="L86" s="49" t="s">
        <v>132</v>
      </c>
      <c r="M86" s="49" t="s">
        <v>133</v>
      </c>
      <c r="N86" s="47"/>
    </row>
    <row r="87" spans="2:14">
      <c r="B87" s="46"/>
      <c r="C87" s="47"/>
      <c r="D87" s="47"/>
      <c r="E87" s="47"/>
      <c r="F87" s="47"/>
      <c r="G87" s="47"/>
      <c r="H87" s="46"/>
      <c r="I87" s="47"/>
      <c r="J87" s="47"/>
      <c r="K87" s="60" t="s">
        <v>134</v>
      </c>
      <c r="L87" s="49" t="s">
        <v>135</v>
      </c>
      <c r="M87" s="49">
        <v>4</v>
      </c>
      <c r="N87" s="47"/>
    </row>
    <row r="88" spans="2:14">
      <c r="B88" s="46"/>
      <c r="C88" s="47"/>
      <c r="D88" s="47"/>
      <c r="E88" s="47"/>
      <c r="F88" s="47"/>
      <c r="G88" s="47"/>
      <c r="H88" s="46"/>
      <c r="I88" s="47"/>
      <c r="J88" s="47"/>
      <c r="K88" s="60" t="s">
        <v>136</v>
      </c>
      <c r="L88" s="49" t="s">
        <v>128</v>
      </c>
      <c r="M88" s="49">
        <v>3</v>
      </c>
      <c r="N88" s="47"/>
    </row>
    <row r="89" spans="2:14">
      <c r="B89" s="46"/>
      <c r="C89" s="47"/>
      <c r="D89" s="47"/>
      <c r="E89" s="47"/>
      <c r="F89" s="47"/>
      <c r="G89" s="47"/>
      <c r="H89" s="46"/>
      <c r="I89" s="47"/>
      <c r="J89" s="47"/>
      <c r="K89" s="60" t="s">
        <v>137</v>
      </c>
      <c r="L89" s="49" t="s">
        <v>138</v>
      </c>
      <c r="M89" s="49">
        <v>2</v>
      </c>
      <c r="N89" s="47"/>
    </row>
    <row r="90" spans="2:14">
      <c r="B90" s="46"/>
      <c r="C90" s="47"/>
      <c r="D90" s="47"/>
      <c r="E90" s="47"/>
      <c r="F90" s="47"/>
      <c r="G90" s="47"/>
      <c r="H90" s="46"/>
      <c r="I90" s="47"/>
      <c r="J90" s="47"/>
      <c r="K90" s="60" t="s">
        <v>139</v>
      </c>
      <c r="L90" s="49" t="s">
        <v>140</v>
      </c>
      <c r="M90" s="49">
        <v>1</v>
      </c>
      <c r="N90" s="47"/>
    </row>
    <row r="91" spans="2:14">
      <c r="B91" s="46"/>
      <c r="C91" s="47"/>
      <c r="D91" s="47"/>
      <c r="E91" s="47"/>
      <c r="F91" s="47"/>
      <c r="G91" s="47"/>
      <c r="H91" s="46"/>
      <c r="I91" s="47"/>
      <c r="J91" s="47"/>
      <c r="K91" s="60" t="s">
        <v>141</v>
      </c>
      <c r="L91" s="49" t="s">
        <v>142</v>
      </c>
      <c r="M91" s="49">
        <v>0</v>
      </c>
      <c r="N91" s="47"/>
    </row>
    <row r="92" spans="2:14">
      <c r="B92" s="46"/>
      <c r="C92" s="47"/>
      <c r="D92" s="47"/>
      <c r="E92" s="47"/>
      <c r="F92" s="47"/>
      <c r="G92" s="47"/>
      <c r="H92" s="46"/>
      <c r="I92" s="47"/>
      <c r="J92" s="47"/>
      <c r="K92" s="47"/>
      <c r="L92" s="47"/>
      <c r="M92" s="47"/>
      <c r="N92" s="47"/>
    </row>
  </sheetData>
  <mergeCells count="122">
    <mergeCell ref="N75:N80"/>
    <mergeCell ref="C81:N81"/>
    <mergeCell ref="B82:H82"/>
    <mergeCell ref="B83:L83"/>
    <mergeCell ref="M63:M68"/>
    <mergeCell ref="N63:N68"/>
    <mergeCell ref="B75:B80"/>
    <mergeCell ref="C75:C80"/>
    <mergeCell ref="D75:D80"/>
    <mergeCell ref="E75:E80"/>
    <mergeCell ref="F75:F80"/>
    <mergeCell ref="I75:I80"/>
    <mergeCell ref="J75:J80"/>
    <mergeCell ref="L75:L80"/>
    <mergeCell ref="B69:B74"/>
    <mergeCell ref="C69:C74"/>
    <mergeCell ref="D69:D74"/>
    <mergeCell ref="E69:E74"/>
    <mergeCell ref="F69:F74"/>
    <mergeCell ref="I69:I74"/>
    <mergeCell ref="J69:J74"/>
    <mergeCell ref="L69:L74"/>
    <mergeCell ref="M69:M74"/>
    <mergeCell ref="B63:B68"/>
    <mergeCell ref="C63:C68"/>
    <mergeCell ref="D63:D68"/>
    <mergeCell ref="E63:E68"/>
    <mergeCell ref="F63:F68"/>
    <mergeCell ref="I63:I68"/>
    <mergeCell ref="J63:J68"/>
    <mergeCell ref="L63:L68"/>
    <mergeCell ref="M75:M80"/>
    <mergeCell ref="N38:N43"/>
    <mergeCell ref="M51:M56"/>
    <mergeCell ref="N51:N56"/>
    <mergeCell ref="B57:B62"/>
    <mergeCell ref="C57:C62"/>
    <mergeCell ref="D57:D62"/>
    <mergeCell ref="E57:E62"/>
    <mergeCell ref="F57:F62"/>
    <mergeCell ref="I57:I62"/>
    <mergeCell ref="J57:J62"/>
    <mergeCell ref="L57:L62"/>
    <mergeCell ref="M57:M62"/>
    <mergeCell ref="N57:N62"/>
    <mergeCell ref="B38:B43"/>
    <mergeCell ref="C38:C43"/>
    <mergeCell ref="D38:D43"/>
    <mergeCell ref="E38:E43"/>
    <mergeCell ref="F38:F43"/>
    <mergeCell ref="I38:I43"/>
    <mergeCell ref="J38:J43"/>
    <mergeCell ref="L38:L43"/>
    <mergeCell ref="M38:M43"/>
    <mergeCell ref="C50:N50"/>
    <mergeCell ref="B51:B56"/>
    <mergeCell ref="C51:C56"/>
    <mergeCell ref="D51:D56"/>
    <mergeCell ref="E51:E56"/>
    <mergeCell ref="F51:F56"/>
    <mergeCell ref="I51:I56"/>
    <mergeCell ref="J51:J56"/>
    <mergeCell ref="L51:L56"/>
    <mergeCell ref="N26:N31"/>
    <mergeCell ref="B32:B37"/>
    <mergeCell ref="C32:C37"/>
    <mergeCell ref="D32:D37"/>
    <mergeCell ref="E32:E37"/>
    <mergeCell ref="F32:F37"/>
    <mergeCell ref="I32:I37"/>
    <mergeCell ref="J32:J37"/>
    <mergeCell ref="L32:L37"/>
    <mergeCell ref="M32:M37"/>
    <mergeCell ref="N32:N37"/>
    <mergeCell ref="B26:B31"/>
    <mergeCell ref="C26:C31"/>
    <mergeCell ref="D26:D31"/>
    <mergeCell ref="E26:E31"/>
    <mergeCell ref="F26:F31"/>
    <mergeCell ref="I26:I31"/>
    <mergeCell ref="J26:J31"/>
    <mergeCell ref="L26:L31"/>
    <mergeCell ref="M26:M31"/>
    <mergeCell ref="C17:C18"/>
    <mergeCell ref="D17:D18"/>
    <mergeCell ref="E17:E18"/>
    <mergeCell ref="F17:F18"/>
    <mergeCell ref="N17:N18"/>
    <mergeCell ref="B20:B25"/>
    <mergeCell ref="C20:C25"/>
    <mergeCell ref="D20:D25"/>
    <mergeCell ref="E20:E25"/>
    <mergeCell ref="F20:F25"/>
    <mergeCell ref="I20:I25"/>
    <mergeCell ref="J20:J25"/>
    <mergeCell ref="L20:L25"/>
    <mergeCell ref="M20:M25"/>
    <mergeCell ref="G17:H17"/>
    <mergeCell ref="I17:I18"/>
    <mergeCell ref="J17:J18"/>
    <mergeCell ref="K17:K18"/>
    <mergeCell ref="L17:L18"/>
    <mergeCell ref="M17:M18"/>
    <mergeCell ref="N20:N25"/>
    <mergeCell ref="N69:N74"/>
    <mergeCell ref="B9:N9"/>
    <mergeCell ref="D1:N1"/>
    <mergeCell ref="D3:N3"/>
    <mergeCell ref="D4:N4"/>
    <mergeCell ref="D6:N6"/>
    <mergeCell ref="B44:B49"/>
    <mergeCell ref="C44:C49"/>
    <mergeCell ref="D44:D49"/>
    <mergeCell ref="E44:E49"/>
    <mergeCell ref="F44:F49"/>
    <mergeCell ref="I44:I49"/>
    <mergeCell ref="J44:J49"/>
    <mergeCell ref="L44:L49"/>
    <mergeCell ref="M44:M49"/>
    <mergeCell ref="N44:N49"/>
    <mergeCell ref="B10:N10"/>
    <mergeCell ref="B17:B18"/>
  </mergeCells>
  <pageMargins left="0.7" right="0.7" top="0.75" bottom="0.75" header="0.3" footer="0.3"/>
  <pageSetup orientation="portrait" horizontalDpi="1200"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CPL Math</vt:lpstr>
      <vt:lpstr>RPS</vt:lpstr>
      <vt:lpstr>Distribusi Nilai</vt:lpstr>
      <vt:lpstr>Nilai Sikap</vt:lpstr>
      <vt:lpstr>Nilai Activity</vt:lpstr>
      <vt:lpstr>Portofolio</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Dr.Ir.Hermawan Thaheer</dc:creator>
  <cp:lastModifiedBy>Hermawan Thaheer</cp:lastModifiedBy>
  <cp:lastPrinted>2021-06-22T07:56:39Z</cp:lastPrinted>
  <dcterms:created xsi:type="dcterms:W3CDTF">2021-06-22T05:55:26Z</dcterms:created>
  <dcterms:modified xsi:type="dcterms:W3CDTF">2023-08-22T00:54:33Z</dcterms:modified>
</cp:coreProperties>
</file>